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mc:AlternateContent xmlns:mc="http://schemas.openxmlformats.org/markup-compatibility/2006">
    <mc:Choice Requires="x15">
      <x15ac:absPath xmlns:x15ac="http://schemas.microsoft.com/office/spreadsheetml/2010/11/ac" url="C:\Users\Korisnik\Desktop\JN 2023\JAVNA NABAVA POSTUPCI\8. IZGRADNJA SKLADIŠTA ZA CRVENI KRIŽ\"/>
    </mc:Choice>
  </mc:AlternateContent>
  <xr:revisionPtr revIDLastSave="0" documentId="13_ncr:1_{9FC6151A-6FF5-4AA0-99A1-BD47A2D67E7A}" xr6:coauthVersionLast="47" xr6:coauthVersionMax="47" xr10:uidLastSave="{00000000-0000-0000-0000-000000000000}"/>
  <bookViews>
    <workbookView xWindow="-120" yWindow="-120" windowWidth="29040" windowHeight="15840" tabRatio="843" firstSheet="9" activeTab="17" xr2:uid="{00000000-000D-0000-FFFF-FFFF00000000}"/>
  </bookViews>
  <sheets>
    <sheet name="UVODNI DIO" sheetId="97" r:id="rId1"/>
    <sheet name="Građ-obrtn naslovnica" sheetId="87" r:id="rId2"/>
    <sheet name="OPĆI UVJETI " sheetId="63" r:id="rId3"/>
    <sheet name="1 RUŠENJA I PRIPREMNI RADOVI" sheetId="64" r:id="rId4"/>
    <sheet name="2 ZEMLJANI RADOVI" sheetId="65" r:id="rId5"/>
    <sheet name="3 BETONSKI RADOVI" sheetId="66" r:id="rId6"/>
    <sheet name="4 LIMARSKI" sheetId="68" r:id="rId7"/>
    <sheet name="5 FASADERSKI" sheetId="69" r:id="rId8"/>
    <sheet name="6. BRAVARSKI RADOVI" sheetId="77" r:id="rId9"/>
    <sheet name="7. ODVODNJA" sheetId="94" r:id="rId10"/>
    <sheet name="8. ZAŠTITA OD POŽARA" sheetId="95" r:id="rId11"/>
    <sheet name="9. OKOLIŠ" sheetId="60" r:id="rId12"/>
    <sheet name="REKAPITULACIJA-GRAĐ.OBRTN." sheetId="38" r:id="rId13"/>
    <sheet name="Elektroinst naslovnica" sheetId="88" r:id="rId14"/>
    <sheet name="Opći uvjeti" sheetId="83" r:id="rId15"/>
    <sheet name="Troškovnik el." sheetId="92" r:id="rId16"/>
    <sheet name="REKAPITULACIJA-ELEKTRO" sheetId="93" r:id="rId17"/>
    <sheet name="UKUPNA REKAPITULACIJA I JAMSTVO" sheetId="96" r:id="rId18"/>
  </sheets>
  <externalReferences>
    <externalReference r:id="rId19"/>
    <externalReference r:id="rId20"/>
    <externalReference r:id="rId21"/>
  </externalReferences>
  <definedNames>
    <definedName name="CAdresaTv">[1]Podaci!$D$4</definedName>
    <definedName name="CBrProj">[2]Podaci!$D$28</definedName>
    <definedName name="CGra">[2]Podaci!$D$21</definedName>
    <definedName name="CNasTv">[2]Podaci!$D$5</definedName>
    <definedName name="COpisTv">[1]Podaci!$D$3</definedName>
    <definedName name="COznProj">[2]Podaci!$D$27</definedName>
    <definedName name="CTvrtka">[1]Podaci!$D$2</definedName>
    <definedName name="indexC" localSheetId="2">#REF!</definedName>
    <definedName name="indexC">#REF!</definedName>
    <definedName name="_xlnm.Print_Area" localSheetId="3">'1 RUŠENJA I PRIPREMNI RADOVI'!$A$1:$G$24</definedName>
    <definedName name="_xlnm.Print_Area" localSheetId="4">'2 ZEMLJANI RADOVI'!$A$1:$G$30</definedName>
    <definedName name="_xlnm.Print_Area" localSheetId="5">'3 BETONSKI RADOVI'!$A$1:$G$51</definedName>
    <definedName name="_xlnm.Print_Area" localSheetId="6">'4 LIMARSKI'!$A$1:$G$66</definedName>
    <definedName name="_xlnm.Print_Area" localSheetId="7">'5 FASADERSKI'!$A$1:$G$11</definedName>
    <definedName name="_xlnm.Print_Area" localSheetId="8">'6. BRAVARSKI RADOVI'!$A$1:$G$31</definedName>
    <definedName name="_xlnm.Print_Area" localSheetId="9">'7. ODVODNJA'!$A$1:$G$79</definedName>
    <definedName name="_xlnm.Print_Area" localSheetId="10">'8. ZAŠTITA OD POŽARA'!$A$1:$G$86</definedName>
    <definedName name="_xlnm.Print_Area" localSheetId="11">'9. OKOLIŠ'!$A$1:$G$67</definedName>
    <definedName name="_xlnm.Print_Area" localSheetId="2">'OPĆI UVJETI '!$A$2:$A$211</definedName>
    <definedName name="_xlnm.Print_Area" localSheetId="16">'REKAPITULACIJA-ELEKTRO'!$A$1:$G$17</definedName>
    <definedName name="_xlnm.Print_Area" localSheetId="12">'REKAPITULACIJA-GRAĐ.OBRTN.'!$A$1:$G$21</definedName>
    <definedName name="_xlnm.Print_Area" localSheetId="17">'UKUPNA REKAPITULACIJA I JAMSTVO'!$A$1:$G$13</definedName>
    <definedName name="tecaj" localSheetId="2">#REF!</definedName>
    <definedName name="tecaj">#REF!</definedName>
  </definedNames>
  <calcPr calcId="181029"/>
</workbook>
</file>

<file path=xl/calcChain.xml><?xml version="1.0" encoding="utf-8"?>
<calcChain xmlns="http://schemas.openxmlformats.org/spreadsheetml/2006/main">
  <c r="G37" i="60" l="1"/>
  <c r="B5" i="96"/>
  <c r="C5" i="96"/>
  <c r="F5" i="96"/>
  <c r="B6" i="96"/>
  <c r="C6" i="96"/>
  <c r="F6" i="96"/>
  <c r="F7" i="96"/>
  <c r="F10" i="96"/>
  <c r="F11" i="96"/>
  <c r="F12" i="96"/>
  <c r="G62" i="94"/>
  <c r="G63" i="94"/>
  <c r="G76" i="94"/>
  <c r="A72" i="94"/>
  <c r="G70" i="94"/>
  <c r="A66" i="94"/>
  <c r="A57" i="94"/>
  <c r="G27" i="94" l="1"/>
  <c r="A23" i="94"/>
  <c r="E44" i="94"/>
  <c r="A79" i="95"/>
  <c r="A51" i="94"/>
  <c r="G50" i="94"/>
  <c r="A46" i="94"/>
  <c r="A40" i="94"/>
  <c r="E38" i="94"/>
  <c r="G38" i="94" s="1"/>
  <c r="A34" i="94"/>
  <c r="E15" i="94"/>
  <c r="G64" i="94" s="1"/>
  <c r="E9" i="94"/>
  <c r="G44" i="94" l="1"/>
  <c r="E28" i="95"/>
  <c r="E24" i="95"/>
  <c r="E78" i="95" l="1"/>
  <c r="B10" i="64"/>
  <c r="G8" i="64"/>
  <c r="A4" i="64"/>
  <c r="A10" i="64"/>
  <c r="G14" i="64"/>
  <c r="F10" i="93" l="1"/>
  <c r="C10" i="93"/>
  <c r="B10" i="93"/>
  <c r="C9" i="93"/>
  <c r="B9" i="93"/>
  <c r="C8" i="93"/>
  <c r="B8" i="93"/>
  <c r="C7" i="93"/>
  <c r="B7" i="93"/>
  <c r="C6" i="93"/>
  <c r="B6" i="93"/>
  <c r="F218" i="92"/>
  <c r="F216" i="92"/>
  <c r="F214" i="92"/>
  <c r="F211" i="92"/>
  <c r="F209" i="92"/>
  <c r="F202" i="92"/>
  <c r="F200" i="92"/>
  <c r="F198" i="92"/>
  <c r="F196" i="92"/>
  <c r="F194" i="92"/>
  <c r="F192" i="92"/>
  <c r="F190" i="92"/>
  <c r="F185" i="92"/>
  <c r="F178" i="92"/>
  <c r="F176" i="92"/>
  <c r="F174" i="92"/>
  <c r="F172" i="92"/>
  <c r="F168" i="92"/>
  <c r="F166" i="92"/>
  <c r="F160" i="92"/>
  <c r="F120" i="92"/>
  <c r="F117" i="92"/>
  <c r="F97" i="92"/>
  <c r="F77" i="92"/>
  <c r="F50" i="92"/>
  <c r="F48" i="92"/>
  <c r="F46" i="92"/>
  <c r="F44" i="92"/>
  <c r="F42" i="92"/>
  <c r="F40" i="92"/>
  <c r="F27" i="92"/>
  <c r="F25" i="92"/>
  <c r="F24" i="92"/>
  <c r="F23" i="92"/>
  <c r="F22" i="92"/>
  <c r="F21" i="92"/>
  <c r="F20" i="92"/>
  <c r="F19" i="92"/>
  <c r="F18" i="92"/>
  <c r="F16" i="92"/>
  <c r="F13" i="92"/>
  <c r="F8" i="92"/>
  <c r="F31" i="92" l="1"/>
  <c r="E32" i="92" s="1"/>
  <c r="F6" i="93" s="1"/>
  <c r="F161" i="92"/>
  <c r="E162" i="92" s="1"/>
  <c r="F7" i="93" s="1"/>
  <c r="F204" i="92"/>
  <c r="E205" i="92" s="1"/>
  <c r="F9" i="93" s="1"/>
  <c r="F219" i="92"/>
  <c r="E220" i="92" s="1"/>
  <c r="F179" i="92"/>
  <c r="E180" i="92" s="1"/>
  <c r="F8" i="93" s="1"/>
  <c r="A60" i="60"/>
  <c r="E39" i="66"/>
  <c r="E35" i="66"/>
  <c r="E28" i="66"/>
  <c r="E18" i="66"/>
  <c r="E20" i="64"/>
  <c r="G25" i="68" l="1"/>
  <c r="A21" i="68"/>
  <c r="B13" i="77"/>
  <c r="G11" i="77"/>
  <c r="A6" i="77"/>
  <c r="G20" i="64"/>
  <c r="F23" i="64" s="1"/>
  <c r="A16" i="64"/>
  <c r="E22" i="60" l="1"/>
  <c r="E16" i="60"/>
  <c r="E37" i="60" s="1"/>
  <c r="E38" i="60" s="1"/>
  <c r="E8" i="69"/>
  <c r="E23" i="60" l="1"/>
  <c r="E39" i="60" s="1"/>
  <c r="E51" i="60" s="1"/>
  <c r="E57" i="68"/>
  <c r="E51" i="68"/>
  <c r="E43" i="68"/>
  <c r="E37" i="68"/>
  <c r="E31" i="68"/>
  <c r="E19" i="68"/>
  <c r="E14" i="68"/>
  <c r="E9" i="68"/>
  <c r="E24" i="66"/>
  <c r="E14" i="66"/>
  <c r="E8" i="66"/>
  <c r="E9" i="60"/>
  <c r="E8" i="60"/>
  <c r="G8" i="60" s="1"/>
  <c r="E8" i="65"/>
  <c r="G8" i="65" s="1"/>
  <c r="A16" i="65"/>
  <c r="E27" i="65"/>
  <c r="E26" i="65"/>
  <c r="G26" i="65" s="1"/>
  <c r="E14" i="65"/>
  <c r="E15" i="65"/>
  <c r="E9" i="65"/>
  <c r="E20" i="65" s="1"/>
  <c r="G20" i="65" s="1"/>
  <c r="G15" i="60"/>
  <c r="G18" i="77"/>
  <c r="C85" i="95"/>
  <c r="C13" i="38" s="1"/>
  <c r="A85" i="95"/>
  <c r="B13" i="38" s="1"/>
  <c r="A75" i="95"/>
  <c r="G73" i="95"/>
  <c r="A70" i="95"/>
  <c r="G68" i="95"/>
  <c r="A65" i="95"/>
  <c r="G63" i="95"/>
  <c r="A60" i="95"/>
  <c r="G58" i="95"/>
  <c r="A55" i="95"/>
  <c r="E53" i="95"/>
  <c r="G53" i="95" s="1"/>
  <c r="A50" i="95"/>
  <c r="E48" i="95"/>
  <c r="A45" i="95"/>
  <c r="G43" i="95"/>
  <c r="A40" i="95"/>
  <c r="G38" i="95"/>
  <c r="A35" i="95"/>
  <c r="G33" i="95"/>
  <c r="A30" i="95"/>
  <c r="G28" i="95"/>
  <c r="A25" i="95"/>
  <c r="G24" i="95"/>
  <c r="A21" i="95"/>
  <c r="G19" i="95"/>
  <c r="G18" i="95"/>
  <c r="A14" i="95"/>
  <c r="G12" i="95"/>
  <c r="A9" i="95"/>
  <c r="G7" i="95"/>
  <c r="B4" i="95"/>
  <c r="A4" i="95"/>
  <c r="C78" i="94"/>
  <c r="C12" i="38" s="1"/>
  <c r="A78" i="94"/>
  <c r="B12" i="38" s="1"/>
  <c r="G32" i="94"/>
  <c r="A28" i="94"/>
  <c r="A17" i="94"/>
  <c r="G15" i="94"/>
  <c r="A11" i="94"/>
  <c r="G9" i="94"/>
  <c r="A5" i="94"/>
  <c r="A5" i="93"/>
  <c r="G48" i="95" l="1"/>
  <c r="E83" i="95"/>
  <c r="G83" i="95" s="1"/>
  <c r="E21" i="65"/>
  <c r="G21" i="65" s="1"/>
  <c r="B9" i="95"/>
  <c r="B14" i="95" s="1"/>
  <c r="E21" i="94"/>
  <c r="G78" i="95"/>
  <c r="F11" i="93"/>
  <c r="F86" i="95" l="1"/>
  <c r="F13" i="38" s="1"/>
  <c r="G21" i="94"/>
  <c r="E55" i="94"/>
  <c r="G55" i="94" s="1"/>
  <c r="B5" i="94"/>
  <c r="B21" i="95"/>
  <c r="F14" i="93"/>
  <c r="F15" i="93" s="1"/>
  <c r="F16" i="93" s="1"/>
  <c r="F79" i="94" l="1"/>
  <c r="F12" i="38" s="1"/>
  <c r="B11" i="94"/>
  <c r="B17" i="94" s="1"/>
  <c r="B25" i="95"/>
  <c r="G8" i="66"/>
  <c r="G22" i="60"/>
  <c r="G45" i="60"/>
  <c r="B23" i="94" l="1"/>
  <c r="B28" i="94" s="1"/>
  <c r="B30" i="95"/>
  <c r="G64" i="60"/>
  <c r="B35" i="95" l="1"/>
  <c r="B40" i="95" s="1"/>
  <c r="B45" i="95" s="1"/>
  <c r="B50" i="95" s="1"/>
  <c r="B55" i="95" s="1"/>
  <c r="E58" i="60"/>
  <c r="G58" i="60" s="1"/>
  <c r="G51" i="60"/>
  <c r="B34" i="94" l="1"/>
  <c r="B60" i="95"/>
  <c r="B65" i="95" s="1"/>
  <c r="B70" i="95" s="1"/>
  <c r="B75" i="95" s="1"/>
  <c r="B79" i="95" s="1"/>
  <c r="G24" i="66"/>
  <c r="B40" i="94" l="1"/>
  <c r="B46" i="94" s="1"/>
  <c r="B51" i="94" s="1"/>
  <c r="B57" i="94" s="1"/>
  <c r="B66" i="94" s="1"/>
  <c r="B11" i="38"/>
  <c r="B72" i="94" l="1"/>
  <c r="G43" i="68"/>
  <c r="A39" i="68"/>
  <c r="G31" i="68"/>
  <c r="A27" i="68"/>
  <c r="G37" i="68"/>
  <c r="A33" i="68"/>
  <c r="A54" i="60"/>
  <c r="A47" i="60"/>
  <c r="G27" i="65"/>
  <c r="B10" i="65"/>
  <c r="B16" i="65" l="1"/>
  <c r="B22" i="65" s="1"/>
  <c r="G9" i="68"/>
  <c r="A15" i="68"/>
  <c r="G39" i="66"/>
  <c r="G35" i="66"/>
  <c r="A31" i="66"/>
  <c r="G28" i="66"/>
  <c r="A20" i="66"/>
  <c r="B10" i="66"/>
  <c r="B20" i="66" s="1"/>
  <c r="A4" i="66"/>
  <c r="G14" i="65"/>
  <c r="G15" i="65"/>
  <c r="B31" i="66" l="1"/>
  <c r="B41" i="66" s="1"/>
  <c r="A41" i="60" l="1"/>
  <c r="G39" i="60"/>
  <c r="G38" i="60"/>
  <c r="A31" i="60"/>
  <c r="B10" i="68"/>
  <c r="G14" i="68"/>
  <c r="A10" i="68"/>
  <c r="G23" i="60"/>
  <c r="A18" i="60"/>
  <c r="C11" i="38"/>
  <c r="B15" i="68" l="1"/>
  <c r="B21" i="68" l="1"/>
  <c r="B27" i="68" s="1"/>
  <c r="G28" i="77"/>
  <c r="A23" i="77"/>
  <c r="C30" i="77" l="1"/>
  <c r="A30" i="77"/>
  <c r="G19" i="77"/>
  <c r="F31" i="77" s="1"/>
  <c r="A13" i="77"/>
  <c r="G18" i="66"/>
  <c r="B23" i="77" l="1"/>
  <c r="F11" i="38"/>
  <c r="G63" i="68" l="1"/>
  <c r="A59" i="68"/>
  <c r="G8" i="69" l="1"/>
  <c r="C10" i="69"/>
  <c r="C10" i="38" s="1"/>
  <c r="A10" i="69"/>
  <c r="A4" i="69"/>
  <c r="G19" i="68"/>
  <c r="C65" i="68"/>
  <c r="C9" i="38" s="1"/>
  <c r="A65" i="68"/>
  <c r="G57" i="68"/>
  <c r="A53" i="68"/>
  <c r="G51" i="68"/>
  <c r="A47" i="68"/>
  <c r="A4" i="68"/>
  <c r="F11" i="69" l="1"/>
  <c r="F10" i="38" s="1"/>
  <c r="B9" i="38"/>
  <c r="B10" i="38"/>
  <c r="F66" i="68"/>
  <c r="F9" i="38" s="1"/>
  <c r="B33" i="68" l="1"/>
  <c r="B4" i="69"/>
  <c r="G46" i="66"/>
  <c r="G45" i="66"/>
  <c r="G47" i="66"/>
  <c r="A41" i="66"/>
  <c r="G14" i="66"/>
  <c r="F50" i="66" l="1"/>
  <c r="F8" i="38" s="1"/>
  <c r="B39" i="68"/>
  <c r="B47" i="68" s="1"/>
  <c r="B53" i="68" l="1"/>
  <c r="B59" i="68" s="1"/>
  <c r="C49" i="66" l="1"/>
  <c r="A49" i="66"/>
  <c r="A10" i="66"/>
  <c r="C29" i="65"/>
  <c r="C7" i="38" s="1"/>
  <c r="A29" i="65"/>
  <c r="A22" i="65"/>
  <c r="A10" i="65"/>
  <c r="G9" i="65"/>
  <c r="F30" i="65" s="1"/>
  <c r="A4" i="65"/>
  <c r="C8" i="38" l="1"/>
  <c r="F7" i="38"/>
  <c r="B7" i="38"/>
  <c r="B8" i="38"/>
  <c r="C6" i="38" l="1"/>
  <c r="B6" i="38"/>
  <c r="C22" i="64"/>
  <c r="A22" i="64"/>
  <c r="B16" i="64"/>
  <c r="F6" i="38" l="1"/>
  <c r="C66" i="60" l="1"/>
  <c r="C14" i="38" s="1"/>
  <c r="A66" i="60"/>
  <c r="B14" i="38" s="1"/>
  <c r="G16" i="60"/>
  <c r="A11" i="60"/>
  <c r="G9" i="60"/>
  <c r="B4" i="60"/>
  <c r="A4" i="60"/>
  <c r="F67" i="60" l="1"/>
  <c r="F14" i="38" s="1"/>
  <c r="F15" i="38" s="1"/>
  <c r="B11" i="60"/>
  <c r="B18" i="60" s="1"/>
  <c r="B31" i="60" s="1"/>
  <c r="B41" i="60" l="1"/>
  <c r="B47" i="60" l="1"/>
  <c r="B54" i="60" s="1"/>
  <c r="B60" i="60" s="1"/>
  <c r="F18" i="38" l="1"/>
  <c r="F19" i="38" l="1"/>
  <c r="F20" i="38" s="1"/>
</calcChain>
</file>

<file path=xl/sharedStrings.xml><?xml version="1.0" encoding="utf-8"?>
<sst xmlns="http://schemas.openxmlformats.org/spreadsheetml/2006/main" count="1289" uniqueCount="710">
  <si>
    <t>jedinica</t>
  </si>
  <si>
    <t>količina</t>
  </si>
  <si>
    <t>jed.cijena</t>
  </si>
  <si>
    <t>ukupna cijena</t>
  </si>
  <si>
    <t>kom</t>
  </si>
  <si>
    <t>m2</t>
  </si>
  <si>
    <t>UKUPNO:</t>
  </si>
  <si>
    <t>REKAPITULACIJA</t>
  </si>
  <si>
    <t>UKUPNA REKAPITULACIJA</t>
  </si>
  <si>
    <t>PDV 25% :</t>
  </si>
  <si>
    <t xml:space="preserve">UKUPNO S PDV 25% : </t>
  </si>
  <si>
    <t>6.</t>
  </si>
  <si>
    <t>5.</t>
  </si>
  <si>
    <t>3.</t>
  </si>
  <si>
    <t>4.</t>
  </si>
  <si>
    <t>m'</t>
  </si>
  <si>
    <t>Obavezno na odobrenje investitoru.</t>
  </si>
  <si>
    <t>GRAĐEVINSKO-OBRTNIČKI RADOVI</t>
  </si>
  <si>
    <t>UKUPNO :</t>
  </si>
  <si>
    <t>Consilium d.o.o. 
projektiranje, nadzor i građenje;
OIB: 95339822934
a. Zagrebačka 18, 53000 Gospić
m. +385 95 554 7999
e. info@consilium-gs.hr</t>
  </si>
  <si>
    <t>7.</t>
  </si>
  <si>
    <t>Obračun se vrši po m'</t>
  </si>
  <si>
    <t>OKOLIŠ</t>
  </si>
  <si>
    <t>m3</t>
  </si>
  <si>
    <t>kpl</t>
  </si>
  <si>
    <t>Obračun se vrši po m'.</t>
  </si>
  <si>
    <t>1.</t>
  </si>
  <si>
    <t>Ponuditelj je dužan u cijenu uključiti sve manipulativne i režijske troškove (vlastite i od kooperanata) i uskladiti sve radove radove u smislu organizacije gradilišta, režijskih troškova, održavanja reda i čistoće, zaštite izvedenih radova i suradnje na ugradnji elemenata koji uključuju rad više izvođača.</t>
  </si>
  <si>
    <t xml:space="preserve">Sve radove i usluge iz ovog troškovnika treba izvesti solidno i stručno do potpune gotovosti i funkcionalnosti u skladu s: </t>
  </si>
  <si>
    <t>projektnom dokumentacijom;</t>
  </si>
  <si>
    <t>važećim zakonima, propisima i normama;</t>
  </si>
  <si>
    <t>pravilima struke i zanata;</t>
  </si>
  <si>
    <t>prema uputama proizvođača.</t>
  </si>
  <si>
    <t>Ovi zajednički obračunsko tehnički  uvjeti su sastavni dio svih općih uvjeta za pojedine vrste radova.</t>
  </si>
  <si>
    <t>Cijene upisane u ovaj troškovnik sadrže svu odštetu za pojedine radove i dobave u odnosnim stavkama troškovnika i to u potpunosti završenom radu tj. sam rad materijal naknadu za alat, sve pripreme sporedne i završne radove te horizontalne i vertikalne prijevoze i prijenose, postave i skidanje potrebnih skela, sve sigurnosne mjere po odredbama i sl. U cijenu su također uključena sva druga davanja kao i pripomoći kod izvedbe obrtničkih radova zaštita obrtničkih radova i proizvoda: stolarije, sanitarije, obloga, zatim sva potrebna ispitivanja materijala radi postizanja tražnje kvalitete i čvrstoće po propisima. Sav upotrebljeni materijali kao i finalni proizvod mora odgovarati postojećim tehničkim propisima, a ukoliko je to materijal ili proizvod izvan naših standarda treba kvalitetu istih dokazati atestom zavoda za ispitivanje materijala.</t>
  </si>
  <si>
    <t>Davanjem ponude izvođač se obvezuje pravovremeno nabaviti sav opisani materijal i proizvode, a u slučaju nemogućnosti nabavke opisanog, tokom izvedbe gradnje će se za svaku izmjenu prikupiti ponude i uz suglasnost nadzornog inženjera i investitora odabrati najpovoljnija.</t>
  </si>
  <si>
    <t>Izvođač nema pravo na manipulativne troškove za radove koje izvode njegove vlastite jedinice bez obzira da li se radi o građevinskim ili obrtničkim radovima.</t>
  </si>
  <si>
    <t>Izvođač je obvezan voditi građevinski dnevnik i građevinsku knjigu, koju će potpisivati nadzorni inženjer, kako bi se mogla kontrolirati količina izvedenih radova.</t>
  </si>
  <si>
    <t xml:space="preserve"> Prije početka izrade treba sve mjere i količine prekontrolirati u naravi i dogovoriti sa projektantom sve pojedinosti izvedbe.</t>
  </si>
  <si>
    <t xml:space="preserve"> Opseg radova</t>
  </si>
  <si>
    <t>Ovim troškovnikom obuhvaćeni su svi građevinski i obrtnički radovi uključivo i potrebna rušenja.</t>
  </si>
  <si>
    <t>Izvođač je obvezan predavati se svih postojećih i važećih zakona, standarda, naredbi i uputstva, uredbi, pravilnika, propisa i drugih akata koji se odnose ili se mogu odnositi na radove koje je preuzeo.</t>
  </si>
  <si>
    <t xml:space="preserve"> Tehnička dokumentacija</t>
  </si>
  <si>
    <t>Sva tehnička dokumentacija čiji sastav je naveden u projektu predstavlja cjelinu i sastavni je dio ugovora o građenju. U slučaju razlike između nacrta i troškovnika, troškovnici su određujući u bilo kojem slučaju nejasnoća ili razlike u brojevima nacrtima ili troškovnicima, a o tome se mora odmah obavijestiti nadzorni inženjer i projektant i zatražiti tumačenje i objašnjenje. Traženje takvog tumačenja i objašnjenja ne može ni u kom slučaju poslužiti kao isprika da se ne nastavi rad u suglasnosti sa tumačenjem odnosno odlukom odgovornog projektanta i nadzornog inženjera.</t>
  </si>
  <si>
    <t>Za sve ugrađene materijale završnu obradu i opremu izvoditelj je obvezan dobiti suglasnost projektanta, a bez te suglasnosti nadzor ih nije dužan priznati. U slučaju razlike između nacrta u manjem i oni u većoj mjerilu, nacrti u većem mjerilu (detaljni nacrti) su odlučujući. Na bilo kojem nacrtu gdje je prikazan dio radova, a ostatak je dan u konturi dio koji je prikazan primjenjuje se i na ostale dijelove radova.</t>
  </si>
  <si>
    <t xml:space="preserve"> Ako tokom gradnje nastupe neke promjene ili dopune treba prije provedbe istih tražiti suglasnost nadzornog inženjera i ugovoriti jediničnu cijenu na osnovi elemenata danih u ponudi i to unijeti u građevinski dnevnik i ovjeru. Sve nastale više radnje koje nisu utvrđene na ovaj način neće se priznati u obračunu.</t>
  </si>
  <si>
    <t>Privremeni objekti i oprema instalacije</t>
  </si>
  <si>
    <t xml:space="preserve"> Izvođač je obvezan dostaviti i instalirati sve privremene objekte, ograde, zaštite opremu i instalacije potrebne za normalno izvođenje radova te iste ukloniti sa gradilišta nakon završetka radova, privremeni objekti, ograde, zaštita i oprema pored ostalog obuhvaća uređenje pristupa izgradnju eventualno potrebnih baraka, privremeno uređenje postojećih prostorija koje mogu poslužiti za odlaganje,  doprema i postava građevinskih dizala dizalica, ljestve i penjalice, ograde, zaštitne ograde, skele, platforme oznake ploču gradilišta, protupožarnu opremu i sve ostalo potrebno za brzo i sigurno odvijanje izgradnje. </t>
  </si>
  <si>
    <t>Izvođač će sve ove radove izvesti bez posebne naplate</t>
  </si>
  <si>
    <t>Za čitavo vrijeme gradnje izvođač je obvezan postaviti i dati bez naknade za korištenje gradilišni ured za nadzornog inženjera razumnog standarda i veličine 8m za svakog inženjera. Ured mora imati telefonsku, faks i internetsku vezu, grijanje i hlađenje, rasvjetu i mora biti potpuno opremljen namještajem (radni stol, stolica i arhivska i polica). Također je obvezan osigurati sanitarni čvor s jednim muškim i jednim ženskim toaletom. Oprema: a3 pisači u boji i kopirni uređaj, može i multifunkcijski uređaj.</t>
  </si>
  <si>
    <t xml:space="preserve"> Izvođač će bez posebne naplate izvesti sve potrebne privremene priključke za vodovod i kanalizaciju električnu mrežu i telefon te provesti potrebnu rasvjetu na gradilištu uključivo propisanu svjetlosnu rasvjetnu signalizaciju.</t>
  </si>
  <si>
    <t xml:space="preserve"> Izvođač je obvezan na gradilištu organizirati čuvarsku službu te osigurati policom imovinu trećih lica i života od svih eventualnih šteta i ozljeda koje mogu biti prouzrokovane građenjem ili pripremom za građenje. Izvođač preuzima potpunu odgovornost za sav materijal opremu itd. tokom provođenja pripremnih radova i izvođenja objekta, uključivo i materijal i opremu kooperanata, suizvođača itd. sve do potpune primopredaje svih radova i objekata investitoru.</t>
  </si>
  <si>
    <t>Rušenja</t>
  </si>
  <si>
    <t>Čišćenja</t>
  </si>
  <si>
    <t>Izvođač radova će izvesti sva čišćenja tokom radova te po završetku pojedinih grubih radova kao i fino čišćenje po završetku svih radova, a neposredno prije konačne primopredaje. Čišćenje obuhvaća uklanjanje svog smeća, otpadaka, šute, materijala ili elemenata koje je nadzorni inženjer odbio i zatražio da se uklone sa gradilišta kao i konačno čišćenje i pranje nakon završetka svih radova te držanje svih materijala uredno uskladištenih. Izvođač je također obvezan ukloniti sve materijale opremu itd. Gruba čišćenja izvoditi svakog dana po završetku radova. Izvođač je obvezan izvesti i završno čišćenje cijelog objekta prije primopredaje uključivo sva pranja stakla, pločica, podova sanitarnih uređaja, armatura itd.</t>
  </si>
  <si>
    <t xml:space="preserve"> Sva ta čišćenja izvođač će izvesti sredstvima za čišćenje koja su proizvedena i preporučena za primjenu na površinama koje se čiste i izvođač će o svom trošku zamijeniti, popraviti i dovesti u ispravno stanje sve radove i površine koje eventualno ošteti tokom takvog čišćenja.</t>
  </si>
  <si>
    <t>Uklanjanje otpada</t>
  </si>
  <si>
    <t>Izvođač će tokom trajanja izvedbe uklanjati sve otpatke, smeće i šutu te će isto otpremiti izvan gradilišta prema zakonu o zbrinjavanju otpada i održati cijeli objekt uključivo dvorište i pločnike i ulice oko gradilišta u urednom i radnom stanju. Izvođač je obvezan voditi računa i provesti mjere osiguranja da se tokom uklanjanja otpadaka materijala i opreme ne dovedu u opasnost ljudi i imovine prilikom čišćenja i uklanjanja otpadaka kada god je to moguće. Izvođač će koristiti vodu da smanji stvaranje prašine. Nikakvo smeće neće biti spaljivanjo na gradilištu, nikakvo smeće ili otpaci neće se bacati u iskop jame niti koristiti kod nasipavanja.</t>
  </si>
  <si>
    <t>Vozila koja će se koristiti za odvoz smeća šute i otpada moraju imati platneni krov (ceradu),a materijal koji se prevozi mora biti poprskan vodom sve kako bi se spriječilo njihovo rasipanje i raznošenje vjetrom tokom prijevoza do lokaliteta za deponiranje. Suvišno blato i ostala nečistoća trebaju se očistiti sa kotača vozila kako bi se spriječilo da se isto raznosi po ulicama izvan gradilišta. Svako eventualno blato i ostalu nečistoću koju takva vozila razne su po ulicama izvan gradilišta obvezan je izvođač o svom trošku ukloniti i zaprljane površine očistiti.</t>
  </si>
  <si>
    <t xml:space="preserve"> Čuvanje materijala</t>
  </si>
  <si>
    <t>Sav materijal i oprema koji će se upotrijebiti na objektu moraju biti uskladišteni, složeni i zaštićeni te održavani u urednom i dobrom stanju. Sav suvišni materijal, oprema i alat koji nije više u upotrebi kao skele itd. moraju biti uredno složene tako da ne ometaju napredak preostalih radova te uklonjeni prvom prilikom sa gradilišta. Ukoliko se postojeće prostorije ili djelomično dovršeni prostori objekta koriste za privremeno skladište materijala, ne koči se pravovremeno izvođenje preostalih radova niti inspekciju odnosno kontrolu izvedenih radova. Izvođač je također odgovoran da težina uskladištenih materijala ne pređe računato dozvoljeno opterećenje konstrukcije.</t>
  </si>
  <si>
    <t xml:space="preserve"> Završetak radova</t>
  </si>
  <si>
    <t>Po završetku svih radova izvršit će se primopredaja izvedenog objekta putem Komisije u kojoj će obavezno biti predstavnici investitora, projektanta i izvođača, a po potrebi i predstavnici proizvođača ili poduzeća koja su sudjelovala u financiranju ili izvedbi objekta. Prije primopredaje radova izvođač je obvezan investitoru dostaviti svu dokumentaciju, naročito projekt izvedenih radova odnosno izvedeni projekt sa svim izmjenama i dopunama nastalim u toku građenja, građevinski dnevnik, ateste, rezultate ispitivanja itd. kao i drugu dokumentaciju potrebnu investitoru da zatraži uporabnu dozvolu u skladu sa zakonima i propisima. Tokom primopredaje vodit će se zapisnik te je izvođač obvezan izvršiti sve eventualne ispravke popravke i zamjene na radovima ukoliko se takve utvrde u tom zapisniku. Ove obaveze izvođača ne isključuju njegovu obavezu do Komisije za tehnički pregled.</t>
  </si>
  <si>
    <t xml:space="preserve">Izvođač je dužan postaviti i instalirati sve privremene objekte, ograde, zaštite, opremu i instalacije potrebne za normalno izvođenje radova, te ih nakon završetka radova ukloniti. Privremeni objekti, ograde, zaštite i oprema, obuhvaćaju, pored ostalog i uređenje prostora, izgradnju eventualno potrebnih baraka, povremeno uređenje postojećih prostorija, sanitarija, dopremu i postavu građevinskih dizala, kranova i dizalica, privremenih stubišta, ljestve i penjalice, ograde, skele, platforme, oznake, protupožarnu opremu i sve ostalo potrebno za brzo i sigurno odvijanje gradnje. </t>
  </si>
  <si>
    <t xml:space="preserve">Izvođač će sve ove radove izvesti bez posebne naplate (osim specificiranog u stavkama troškovnika). Izvođač će bez posebne naplate izvesti prema potrebi sve privremene priključke na vodovod, kanalizaciju, električnu mrežu i telefon, te provesti potrebnu rasvjetu na gradilištu, uključivo propisanu svjetlosnu rasvjetnu signalizaciju. Izvođač je na gradilištu dužan organizirati čuvarsku službu, te osigurati imovinu trećih osoba i života od svih eventualnih šteta i ozljeda. Izvođač preuzima potpunu odgovornost za sav materijal i opremu kooperanata sve do potpune primopredaje svih radova i objekta investitoru. </t>
  </si>
  <si>
    <t xml:space="preserve">Izvođač će na ulazu u gradilište postaviti ploču s podacima o investitoru, projektantu, izvođaču i objektu. </t>
  </si>
  <si>
    <t xml:space="preserve">Svi radovi izvesti će se od kvalitetnog materijala prema opisu, detaljima, pismenim naređenjima, ali sve u okviru ponuđene jedinične cijene. Sve štete učinjene prigodom rada na vlastitim ili tuđim radovima imaju se ukloniti na račun činitelja. </t>
  </si>
  <si>
    <t xml:space="preserve">Svi nekvalitetni radovi imaju se otkloniti i zamijeniti ispravnim, bez bilo kakve odštete od strane investitora. </t>
  </si>
  <si>
    <t xml:space="preserve">Ako opis koje stavke dovodi izvođača u sumnju o načinu izvedbe, treba pravovremeno prije predaje ponude tražiti objašnjenje od projektanta. </t>
  </si>
  <si>
    <t>Eventualne izmjene materijala te način izvedbe tijekom gradnje moraju se izvršiti isključivo pismenim dogovorom s projektantom, nadzornim organom i investitorom. Sve više radnje koje neće biti na taj način utvrđene neće se moći priznati u obračunu.</t>
  </si>
  <si>
    <t xml:space="preserve">Jedinična cijena sadrži sve ono nabrojeno kod opisa pojedine grupe radova, te se na taj način vrši i njihov obračun. Jedinične cijene primijenit će se na izvedene količine, bez obzira u kojem postupku one odstupaju od količine u troškovniku. </t>
  </si>
  <si>
    <t xml:space="preserve">Izvedeni radovi moraju u cijelosti odgovarati opisu u troškovniku, a u tu svrhu investitor ima pravo od izvođača tražiti prije početka radova uzorke koji se čuvaju u upravi gradilišta ili kod investitora, te im izvedeni radovi moraju u cijelosti odgovarati. </t>
  </si>
  <si>
    <t>Sve mjere u planovima provjeriti u naravi. Sve kontrole vrše se bez posebne naplate. Jediničnom cijenom treba obuhvatiti sve elemente kako slijedi:</t>
  </si>
  <si>
    <t xml:space="preserve">MATERIJAL
 Pod cijenom materijala podrazumijeva se dobavna cijena svih materijala koji sudjeluju u radnom procesu kao: osnovni materijal, vezni materijal i materijali koji ne spadaju u finalni produkt već samo kao pomoćni. U cijenu je uključena i cijena transportnih troškova bez obzira na prijevozno sredstvo, sa svim prijenosima, utovarima i istovarima te uskladištenja i čuvanja na gradilištu od uništenja (prebacivanje, zaštita i sl.). U cijenu je također uključeno i davanje potrebnih uzoraka kod izvjesnih vrsta materijala. </t>
  </si>
  <si>
    <t>RAD
 U analizu rada treba uključiti sav rad (i glavni i pomoćni ) te sav unutarnji transport. Ujedno treba uključiti i rad oko zaštite gotovih konstrukcija i dijelova objekta od štetnog atmosferskog utjecaja- vrućine, hladnoće i sl.</t>
  </si>
  <si>
    <t xml:space="preserve">SKELA
 Sve vrste raznih skela, bez obzira na visinu i primjenu, ulaze u jediničnu cijenu dotičnog rada
(ukoliko nije drugačije navedeno ). </t>
  </si>
  <si>
    <t xml:space="preserve">OPLATA
 U cijenu oplate uključena su i podupiranja, uklještenja te postava i skidanje, sa čišćenjem i
slaganjem na deponij lociran prema organizacionoj shemi građenja. Ujedno u cijenu ulazi namakanje oplate prije betoniranja, kao i premazivanje limenih kalupa. Po završetku betoniranja sva se oplata im nakon nekog vremena skinuti, očistiti pripremiti za ponovnu upotrebu ili složiti na deponij. </t>
  </si>
  <si>
    <t>IZMJERE
 Ukoliko nije u pojedinoj stavci dat način rada, ima se u svemu pridržavati propisa za pojedinu vrstu rada ili prosječnih normi u građevinarstvu.</t>
  </si>
  <si>
    <t xml:space="preserve">ZIMSKI I LJETNI RAD
 Ukoliko je ugovoreni termin izvršenja objekta uključen i zimski period, odnosno ljetni period, izvođaču se neće priznati nikakva naknada za rad pri niskoj temperaturi, kao i za atmosferske nepogode, jer sve to mora biti uključeno u jediničnu cijenu.
 Za vrijeme zime izvođač ima objekt zaštititi te se svi eventualno smrznuti dijelovi istog imaju otkloniti i izvesti ponovno bez bilo kakve naplate. Ukoliko je temperatura niža od temperature pri kojoj je dotični rad dozvoljen, a investitor ipak traži da se radi, izvođač ima pravo zaračunati naknadno po normi 6.006, ali u tom slučaju snosi punu odgovornost za ispravnost i kvalitetu rada. 
</t>
  </si>
  <si>
    <t xml:space="preserve">FAKTORI
 Na jediničnu cijenu radne snage izvođač ima pravo zaračunati faktor po postojećim propisima i privremenim instrumentima na osnovi zakonskih propisa.
 Povrh toga izvođač ima faktorom obuhvatiti i slijedeće radove koji se neće posebno platiti kao naknadni rad i to: kompletnu režiju gradilišta uključujući dizalice, mostove, mehanizaciju i sl., najamne troškove za posuđenu mehanizaciju koju izvođač sam ne posjeduje, a potrebno mu je pri izvođenju rada, čišćenje ugrađenih elemenata od žbuke, sva ispitivanja materijala, ispitivanje dimnjaka i ventilacija u svrhu dobivanja potvrde od dimnjačara ispravnosti istih. </t>
  </si>
  <si>
    <t>Prije davanja ponude, izvođač radova treba proučiti troškovnik i nacrte, pregledati, te provjeriti postojeće stanje kako bi mogao dati realnu cijenu pripremnih radova.</t>
  </si>
  <si>
    <t>Pripremni radovi se izvode prije početka ostalih radova, a naročito trebaju biti usklađeni sa faznosti izvođenja radova, prema predloženoj faznosti od strane investitora, koja je u zavisnosti od vremenskih termina (vidi posebne uvjete), odnosno prema terminskom planu izvoditelja.</t>
  </si>
  <si>
    <t>Pripremne radove treba izvoditi stručno osposobljeni radnici određenih grupa i struka, što uključuje pored građevinara i stručno instalatersko osoblje.</t>
  </si>
  <si>
    <t>Pripremni radovi obuhvaćaju izradu plana i redosljeda aktivnosti kako bi se radovi mogli odvijati sukladno zahtjevima vezanim za specifičnosti, mjesto i vrijeme izvedbe (osiguranje priključaka, određivanje točnih geodetskih visina).</t>
  </si>
  <si>
    <t>Obračun pripremnih radova treba prikazati prema utrošenim satima radnika određenih grupa i struka, paušalnom ocjenom prema kompliciranosti svakog pojedinog zahvata i ostalim činiocima koji utječu na cijenu (vidi posebne uvjete).</t>
  </si>
  <si>
    <t>Izvođaču radova se neće priznati dodatne radnje, jer će se smatrati da nije stručno obavio pripremne radnje i da nije u cijelosti proučio dokumentaciju i postojeće stanje sa svim instalacijama i specifičnostima izvedbe.</t>
  </si>
  <si>
    <t>Nakon izvođenja pripremnih radova nužno je očistiti gradilište kako bi bilo pripremljeno za izvođenje ostalih radova.</t>
  </si>
  <si>
    <t>Pod čišćenjem nakon navedenih radova podrazumijeva se i održavanje uređenosti okolnih prostora uz gradilište, dok su velika čišćenja i odvoz materijala nastalog zbog ostalih radova obuhvaćeni u troškovniku ostalih građevinskih radova.</t>
  </si>
  <si>
    <t>Gradilište mora biti uređeno sukladno odredbama Zakona o zaštiti na radu te sukladno elaboratu uređenja gradilišta.</t>
  </si>
  <si>
    <t>Sve potrebne radnje za uređenje gradilišta, natpisna ploča gradilišta, ograde, svi potrebni privremeni priključci i uređenja privremenih puteva obveza su izvođača.</t>
  </si>
  <si>
    <t>Ovi uvjeti se mjenjaju ili nadopunjuju pojedinim stavkama troškovnika.</t>
  </si>
  <si>
    <t>Za sve radove na izradi ovih radova na svim visinama u jediničnim ciijenama uključena je i potrebna radna skela - fiksna ili pokretna što se neće posebno obračunavati.</t>
  </si>
  <si>
    <t>OPĆI UVJETI</t>
  </si>
  <si>
    <t>UVOD</t>
  </si>
  <si>
    <t>ZAJEDNIČKI OBRAČUNSKO TEHNIČKI UVJETI</t>
  </si>
  <si>
    <t>OPĆI OPIS UZ TROŠKOVNIK</t>
  </si>
  <si>
    <t>Predviđen je stručni nadzor izvođenja radova.</t>
  </si>
  <si>
    <t>Obračun se vrši paušalno</t>
  </si>
  <si>
    <t>pauš.</t>
  </si>
  <si>
    <t>Priprema gradilišta</t>
  </si>
  <si>
    <t xml:space="preserve">Priprema i osiguranje gradilišta.Stavka obuhvaća sve prijave nadležnim službama,znakovlje,ograde i druge elemente za sigurno obavljanje radova.
</t>
  </si>
  <si>
    <t>ZEMLJANI RADOVI</t>
  </si>
  <si>
    <t>Obračun se vrši po m3</t>
  </si>
  <si>
    <t>Obračun po m3 ugrađenog i nabijenog materijala</t>
  </si>
  <si>
    <t xml:space="preserve">Strojno nasipavanje
</t>
  </si>
  <si>
    <t>BETONSKI RADOVI</t>
  </si>
  <si>
    <t>Obračun se vrši po m3 ugrađenog betona.</t>
  </si>
  <si>
    <t xml:space="preserve">Dobava, ručna obrada i montaža armature B500B  
</t>
  </si>
  <si>
    <t>Obračun se vrši po kg</t>
  </si>
  <si>
    <t>kg</t>
  </si>
  <si>
    <t>Razni manji radovi sa betonom</t>
  </si>
  <si>
    <t xml:space="preserve">armatura
</t>
  </si>
  <si>
    <t>Razni manji radovi sa armiranim betonom u i bez oplate koji nisu predviđeni prednjim stavkama, a mogu se pojaviti tijekom izvođenja radova.</t>
  </si>
  <si>
    <t>Obračun  po m2 kose krovne plohe.</t>
  </si>
  <si>
    <t>Žljeb</t>
  </si>
  <si>
    <t xml:space="preserve">Odvodna cijev
</t>
  </si>
  <si>
    <t>FASADERSKI</t>
  </si>
  <si>
    <t>Obračun po m2 izvedenog sokla.</t>
  </si>
  <si>
    <t>Sitni potrošni materijal potreban za montažu kompletnog sistema kao što je: laneno ulje, kudelja, strojno ulje, gips, perforirana traka, RB vijci za zavješenje cjevovoda, vijci, matice M6x30, cijevne konzole, čepovi, …</t>
  </si>
  <si>
    <t>pauš</t>
  </si>
  <si>
    <t>Kanalizacijske cijevi-vanjske</t>
  </si>
  <si>
    <t>Iskop rova</t>
  </si>
  <si>
    <t xml:space="preserve">Dobava i ugradnja pijeska za izradu posteljice debljine sloja 10 cm kao podloga za  cijevi uz mehaničko nabijanje do potrebne zbijenosti i zatrpavanje oko i iznad cijevi u sloju debljine 10 cm ili do nosivog sloja ceste i parkirališta. </t>
  </si>
  <si>
    <t>Obračun se vrši po m3.</t>
  </si>
  <si>
    <t>Zatrpavanje rova</t>
  </si>
  <si>
    <t xml:space="preserve">Snjegobran
</t>
  </si>
  <si>
    <t>Dobava materijala i izrada završnog dekorativnog sloja fasade na podnožju (soklu) zgrade. Nakon sušenja podloge iz prethodnih stavki zavisno od vremena i preporuke samog proizvođača sustava, podloga se grundira - impregnira temeljnim premazom te se nanosi kučir  žbuka -zaglađena, strukture zrna 2 mm u boji tamnog tona po izboru investitora. Završni sloj mora osigurati vodoodbojnost, paropropusnost, otpornost na atmosferske utjecaje i otpornost pigmenta na UV zrake te posebnim dodacima zaštićen od algi i pljesni. Kod izvedbe sustava potrebno je pridržavati se uputstva proizvođača.  Jedinična cijena uključuje čišćenje gradilišta, odvoz otpadnog materijala na deponij te sav potreban rad i materijal za izvođenje svih faza radova za potpuno dovršenje opisanog rada.</t>
  </si>
  <si>
    <t>Završni sloj podnožja (sokla)-kulir žbuka</t>
  </si>
  <si>
    <t>2.</t>
  </si>
  <si>
    <t>Prozori</t>
  </si>
  <si>
    <t>Izvođač radova po završetku grubih radova treba izvršiti čišćenje te svu žutu odvesti na gradsku deponiju.</t>
  </si>
  <si>
    <t>OPĆI UVJETI ZA PRIPREMNE RADOVE</t>
  </si>
  <si>
    <t>OPĆI UVJETI ZA BETONSKE I ARMIRANOBETONSKE RADOVE</t>
  </si>
  <si>
    <t>Kod izvedbe betonskih i armirano betonskih radova izvođač se u svemu mora pridržavati: Tehničkim propisom za građevinske konstrukcije (NN 17/17), normama HRN EN 206-1:2006 i HRN EN 13670:2010. Osim toga izvođač se mora pridržavati svih tehničkih propisa i standarda s obaveznom primjenom za čelik, cement, agregat i ostale materijale.</t>
  </si>
  <si>
    <t>Oplata mora biti izvedena prema važećem tehničkom propisu u skladu sa obaveznim hrvatskim normama, a drvo mora u pogledu dimenzije i kvalitete odgovarati HRN-i, kao i ostali materijali koji se koriste pri izradi oplate. Pod glatkom oplatom podrazumijeva se limena oplata ili eventualno oplata sa glatkim pločama sa stisnutim sljubnicama. Površina betona mora imati jednoliku strukturu i boju. Izvođač je dužan bez posebne naknade, nakon skidanja oplate, očistiti površinu betona od eventualnih curki, ostataka premaza oplate i sl. Ugradnju betona treba izvesti pažljivo, uz prethodno premazivanje oplate. KONAČNA OBRADA SVIH BETONSKIH POVRŠINA  TREBA BITI RAVNA I PRIPREMJENA SAMO ZA  IMPREGNACIJU+GLETANJE + BOJENJE (ŠTO SE POSEBNO OBRAČUNAVA TROŠKOVNIKOM SOBOLIKARSKIH RADOVA) . U jediničnoj cijeni treba uključiti i postavljanje oplate za ostavljanje otvora za prolaz instalacija što se neće posebno obračunavati.</t>
  </si>
  <si>
    <t xml:space="preserve">U pravilu, kod ugradnje, beton se sabija vibratorom, odnosno pervibratorom, ovisno o konstrukciji. Vibriranje vršiti do te mjere da ne dođe do segregacije betona. Kod izrade betonskih i armirano betonskih konstrukcija treba se pridržavati nacrta oplate, armaturnih nacrta, detalja za razne ugradnje, statičkog proračuna, te uputa projektanta-konstruktera i nadzornog inženjera. </t>
  </si>
  <si>
    <t>Marke i kvaliteta betona za sve armirano betonske i montažne konstrukcije su određene u statičkom računu, pa ih se izvođač mora strogo pridržavati, kao i dimenzija određenih nacrta te izraditi projekt betona kojeg ovjerava nadzorni inžinjer. Izvođač je dužan tokom gradnje uzimati probne betonske kocke prema projektu betona od svake karakteristične konstrukcije. Postupak od uzimanja uzoraka do ispitivanja mora biti po važećim propisima. Sve troškove oko redovnog ili izvanrednog ispitivanja kvalitete betona snosi izvođač.</t>
  </si>
  <si>
    <t>Tehnologiju izvedbe, te eventualno prekidanje izvesti po uputi konstruktera. Obrada gornjih površina betona treba biti ravno zaribana, osim gdje se u stavci traži drugačija obrada. Sve visine pri izradi oplate davati, a poslije betoniranja kontrolirati instrumentom. Armirano betonski montažni elementi moraju imati potpuno ravne i glatke površine i izvode se u pravilu u glatkoj ili limenoj oplati.</t>
  </si>
  <si>
    <t>Svu dokumentaciju za montažne elemente koju izrađuje izvođač, dužan je dati na odobrenje projektantu i nadzornom inženjeru. Također sve završne boje i teksture obrade mora ovjeriti projektant te se moraju izraditi uzorci.</t>
  </si>
  <si>
    <t>Količine željeza u troškovniku su aproksimativne. Točne količine za obračun date su u armaturnim nacrtima. U cijeni armature podrazumijeva se dobava, doprema čišćenje od rđe, rezanje, savijanje i montaža. Betonsko željezo mora biti uredno položeno prema armaturnim nacrtima, a betoniranje može započeti tek nakon pregleda i preuzimanja armature po nadzornom inženjeru. Prilikom betoniranja treba naročito paziti da armatura ostane u položaju predviđenom statičkim računom i nacrtom. Jedinična cijena pojedine stavke za betonske i arm. betonske konstrukcije mora sadržavati: sve vertikalne i horizontalne transporte, sav rad, osnovni i pomoćni.</t>
  </si>
  <si>
    <t xml:space="preserve"> Sadrži i sva potrebna podupiranja, oplate učvršćenja, radne skele, mostove i prilaze, sva ubacivanja i prebacivanja betona, nabijanja, vibriranja i previbriranja, mazanja oplate "oplatanom", kvašenja oplate.</t>
  </si>
  <si>
    <t xml:space="preserve"> Također sadrži i zaštitu betonskih i A.B. konstrukcija od djelovanja atmosferilija, vrućine, hladnoće i sl., njega betona. U pravilu kod arm. betonskih radova cijena betona, oplate i željeza dane su odvojeno, a u slučajevima kada nisu posebno iskazani, jedinična cijena se odnosi na kompletan rad i materijal (beton s oplatom i armaturom), te transport do mjesta ugradnje. Obračun radova za betonske i arm. betonske konstrukcije izvodi se prema važećim propisima i prosječnim normama u graditeljstvu, ako to nije troškovnikom drugačije predviđeno. </t>
  </si>
  <si>
    <t>Betonske i arm. betonske radove izvesti prema opisu u troškovniku te u skladu sa važećim standardima za armirane i nearmirane betone prema pravilniku. Pri betoniranju jedne cjelovite betonske odnosno arm. bet. konstrukcije upotrijebiti isključivo jednu vrstu cementa. Izvođač je dužan dati na ispitivanje betonske uzorke prema Pravilniku o tehničkim mjerama bez posebne naplate. Šljunak mora imati propisani granulometrijski sastav, bez organskih primjesa. Za nosive konstrukcije upotrebljava se agregat u granulacijama osim iznimka predviđenih u Pravilniku. Ovo se sve analogno odnosi na tucanik i drobljenac.</t>
  </si>
  <si>
    <t>A) BETONSKI RADOVI</t>
  </si>
  <si>
    <t>Beton se mora miješati strojno i to za sve betonske i armirano betonske konstrukcije. Ručno je dozvoljeno miješati jedino male količine nekonstruktivnih dijelova na objektu. Marke betona određuju se prema proračunu. Nabijeni beton se betonira u slojevima od cca 15 cm te ga treba dobro nabijati, a prekide u slojevima vršiti stepenasto. Velike površine bet. ploča moraju se dilatirati.  Sve horizontalne površine prilikom betoniranja moraju biti ravne za polaganje hidroizolacije ili zvučne izolacije</t>
  </si>
  <si>
    <t xml:space="preserve">Kod betoniranja konstrukcije nakon prekida prvo treba spojeve očistiti, površinu ohrapaviti, isprati, a potom betonirati. </t>
  </si>
  <si>
    <t>Beton treba zaštititi dok se nije vezao od djelovanja atmosferskih i temperaturnih utjecaja. Za vrijeme ljeta treba ga dobro polijevati vodom, da ne bi na površini nastalo sušenje prije vezanja. Potrebno ga je od djelovanja kiše  pokriti, a u zimi od smrzavanja treba ga zaštititi slojem pijeska ili na koji drugi način. Sve eventualne ispucane i deformirane dijelove konstrukcije ukloniti i zamijeniti novima, bez prava naplate. Kod betoniranja kompliciranih i statičkih važnih konstrukcija treba prethodno pozvati statičara da pregleda armaturu. Nadzorni inženjer ima pravo izvršiti izvanredno ispitivanje betona tj. uzeti seriju kocaka i dati ih na ispitivanje. Za betoniranje izvesti svu potrebnu skelu sa prilazima, mostovima i sl.</t>
  </si>
  <si>
    <t>Ovi opći uvjeti mijenjaju se ili nadopunjuju opisom pojedine stavke troškovnika. Sve radove izvesti prema važećim tehničkim propisima. Za armirano betonske radove izvođač mora imati statički račun, planove oplate i armature po kojima će izvoditi ove radove. Prije početka betoniranja armirano betonskih elemenata izvođač je obavezan pozvati nadzornog inženjera da pregleda armaturu i upiše u građevinski dnevnik da se može početi s betoniranjem.</t>
  </si>
  <si>
    <t>Građevinski materijal</t>
  </si>
  <si>
    <t>a) vezno sredstvo</t>
  </si>
  <si>
    <t>Kao vezno sredstvo smije se upotrijebiti samo normalni ili visoko vrijedni portland cement i druge vrste cementa koje odgovaraju propisima. Cement treba biti pravilno uskladišten, što znači da vreće cementa treba spremiti pod nadstrešnicu s podom podignutim od nivoa terena da se spriječi prodiranje vlage.</t>
  </si>
  <si>
    <t>b) agregat</t>
  </si>
  <si>
    <t>Izvođač je obavezan održavati kvalitetu granulacije agregata prosijavanjem triju frakcija, i stalno je na isti način kontrolirati, pa i onda, kad agregat po prirodnom sastavu ima ispravnu granulaciju.</t>
  </si>
  <si>
    <t>c) voda</t>
  </si>
  <si>
    <t>Voda ne smije sadržavati štetnih sastojaka, te mora biti čista, bez organskih primjesa i mulja.</t>
  </si>
  <si>
    <t>d) betonski čelik</t>
  </si>
  <si>
    <t>Betonski čelik prije ugradnje treba ispraviti, očistiti od rđe, masnoće i blata. Savijanje treba obaviti točno prema nacrtima armature. Prije samog betoniranja treba armaturu ispravno postaviti u oplatu, a sve dodire i međusobna ukrštanja treba vezati žicom.</t>
  </si>
  <si>
    <t>Izvedba</t>
  </si>
  <si>
    <t>Sve prednapregnute dijelove AB konstrukcije (glavni nosač) izvesti u skladu s tehničkim uvjetima statičkog proračuna te uz kontrolu konstruktera.</t>
  </si>
  <si>
    <t>Pripremanje betona na gradilištu</t>
  </si>
  <si>
    <t>Beton se miješa u miješalici. Ručno miješanje dopušta se samo za manje važne konstrukcije - podložni beton, za niske marke betona - beton C12/15 i po prethodnom odobrenju nadzornog inženjera, a u skladu sa projektom betona. Cement, agregat i voda moraju se dodavati u količinama koje osiguravaju propisanu marku betona. Za izradu betona odabirati  takvu granulaciju agregata, vodocementni faktor, da se dobije beton potrebne konzistencije, koja će osiguravati traženu marku. Izvođač ispitivanjem mora dokazati da upotrebljeni materijal i proizvedeni beton imaju propisanu kvalitetu, a tu mora biti označeno gdje je taj materijal upotrijebljen (građ. pozicija).</t>
  </si>
  <si>
    <t>Ugrađivanje betona</t>
  </si>
  <si>
    <t>Prije ugradbe betona treba dobro navlažiti oplatu vodom, a nakon izvedbe treba beton vlažiti po potrebi najmanje tri dana. Treba paziti da se kod armirano betonskih konstrukcija ne pomakne armatura, a isto tako da su šipke sasvim obložene betonom. Zabranjeno je naknadno dodavanje vode gotovom betonu. Ugrađivanje se vrši strojno ili ručno.</t>
  </si>
  <si>
    <t xml:space="preserve">Dođe li do prekida betoniranje presjek treba biti stepenasto prekinut s plohama okomitim na djelujuće sile, a kod grada i nosača u trećini raspona (nul točke). Betoniranje se može nastaviti tek nakon stvrdnuća ranijeg dijela. Prije nastavka betoniranja sudarne plohe treba vlažiti vodom, a na početku betoniranja treba upotrijebiti beton bez najkrupnijih frakcija, s povećanim vodocementnim faktorom. </t>
  </si>
  <si>
    <t>Drvo koje će se upotrebljavati za tesarske radove mora odgovarati propisima. Drvena građa se može koristiti najviše 3 puta. Drvo mora biti dobro osušeno, ravnog rasta, bez oštećenja i zdravo. Potrebno je upotrijebiti drvo one vrste i klase propisane statičkim računom. Poželjno je da građa bude piljena građa. Kod piljene građe treba paziti da bude piljena paralelno s vlaknima. Drveni spojevi izvode se prema propisima za drvene konstrukcije (vijcima s maticama, moždanicima itd.). Oplatu treba pažljivo skidati, da se ne ošteti konstrukcija, a nakon toga je treba složiti na gradilištu. Treba odvojiti dio koji će se još koristiti.</t>
  </si>
  <si>
    <t>B) ARMIRAČKI RADOVI</t>
  </si>
  <si>
    <t xml:space="preserve">Armiračke radove izvesti u skladu sa važećim standardima za armature. Savijanje željeza vrši se točno po nacrtu savijanja. Prije početka betoniranja armaturu pregledava nadzorni inžinjer investitora, a kod složenih konstrukcija statičar upisom u građevinski dnevnik. Željezo po planu savijanja mora biti iz jednog komada, ne smiju se spajati 2 ili 3 veća komada. Prije betoniranja željezo dobro očistiti, povezati te podložiti. Upisom u građ. dnevnik od strane nadzornog inženjera i statičara može se započeti sa betoniranje. Obračun se vrši prema postojećim normama. </t>
  </si>
  <si>
    <t>C) OPLATERSKI RADOVI</t>
  </si>
  <si>
    <t>Oplaterske radove izvesti prema opisu u troškovniku i planu oplate te u skladu sa važećim standardima za izvedbu i materijal. Oplatu treba postaviti tako da se nakon betoniranja ne pojavi ni najmanja deformacija na konstrukciji. Skidanje oplate raditi pažljivo da ne dođe do oštećenja konstrukcije, naročito rubova, zubaca ili utora. Svi vidljivi dijelovi betona (zidovi, ploče, stupovi, dijelovi greda, stubišta i ostalo) izvode se glatkom limenom oplatom, te površina mora biti potpuno glatka bez ruba ili izbočina, završeci sa rubnom letvicom 2x2 cm tako da rub ne bude oštar. Svu oplatu izvesti točno prema detaljima, nacrtima i uputama projektanta. Obračun se vrši prema postojećim normama. Za sve radove na izradi ovih radova na svim visinama u jediničnim ciijenama uključena je i potrebna radna skela - fiksna ili pokretna što se neće posebno obračunavati.</t>
  </si>
  <si>
    <t>OPĆI UVJETI ZA TESARSKE RADOVE</t>
  </si>
  <si>
    <t>Konstrukcija  mora biti izvedena prema važećem tehničkom propisu u skladu sa obaveznim hrvatskim normama, a drvo mora u pogledu dimenzije i kvalitete odgovarati HRN-i, kao i ostali materijali koji se koriste pri izradi oplate.  Sve drvene dijelove treba premazati sredstvima protiv crvotočine 2 x.</t>
  </si>
  <si>
    <t xml:space="preserve">U cijeni svake stavke je dobava, prijevoz, dostava na mjesto ugradnje, ispravno skladištenje i ugradnja sa svim pomoćnim materijalom, uz pridržavanje uputa proizvođača. Obveza je izvođača po završenoj ugradnji odvesti sav preostali materijal, ambalažu i otpad sa zgrade, te investitoru predati završen i očišćen rad. </t>
  </si>
  <si>
    <t>Izvođač je dužan prije početka proizvodnje izraditi i  predložiti na ovjeru  projektantu konstrukcije i nadzornom inženjeru  radioničku dokumentaciju i  nacrte - detalje drvene i čelične konstrukcije radi odobrenja što je sve u cijeni stavki.</t>
  </si>
  <si>
    <t>U jediničnim cijenama je potrebno uključiti sve potrebne predradnje, čišćenja, antikorozivnu zaštitu pocinčavanjem i ličenje završnim bojama prema odabiru projektanta</t>
  </si>
  <si>
    <t>Sav upotrebljeni materijal i finalni građevinski proizvodi moraju odgovarati postojećim tehničkim propisima i HR normama. Prilikom izvedbe tesarskih radova treba se u svemu pridržavati svih važećih propisa i standarda za drvene konstrukcije.
- Pravilnik o zaštiti na radu u građevinarstvu - HRN D.C1.040.,041. i 042</t>
  </si>
  <si>
    <t>- rezana građa, ispitivanje oplate i skele ((izvođenje drvenih skela i oplata) - HRN U.C9.400.</t>
  </si>
  <si>
    <t>- ispitivanje ploča vlaknatica i iverica-HRN D.D8.100.do 114</t>
  </si>
  <si>
    <t>-slojevito drvo, terminologija i definicije-HRN D.10.060-1969</t>
  </si>
  <si>
    <t>- ispitivanje drveta, opći dio-HRN D.A1.020-1957.</t>
  </si>
  <si>
    <t>-ispitivanje drveta, održavanje sadržaja vlage-HRN D.A1.043-1979.</t>
  </si>
  <si>
    <t>-ispitivanje drveta, određivanje zatezne čvrstoće u  pravcu vlakana-HRN D.A1.048-1979</t>
  </si>
  <si>
    <t>- ispitivanje drveta, zatezna čvrstoća okomito na drvna vlakna-HRN D.A1.052-1958.</t>
  </si>
  <si>
    <t>-zaštita drveta, ispitivanje otpornosti prema gljivama, usporedna otpornost različitih vrsta drveta-HRN D.A1.058-1971.</t>
  </si>
  <si>
    <t>-furnirske i stolarske ploče, određivanje stupnja slijepljenost HRN D.A1.072.1972</t>
  </si>
  <si>
    <t>- tesana građa četinara HRN D.B7.020-1955.</t>
  </si>
  <si>
    <t>-ploče vlaknatice (lesonit ploče), tehnički uvjeti  za izradu i isporuku HRN D.C5.022-1968</t>
  </si>
  <si>
    <t>Oplata mora biti sposobna da preuzme potrebno opterećenje, mora biti stabilna, otporna, ukrućena i dovoljno poduprta da se ne bi izvila, povila ili popustila u bilo kojem smjeru.</t>
  </si>
  <si>
    <t>Za betonske elemente koji se samo dorađuju i boje oplata mora biti glatka, a za ostale dijelove obična. Sva oplata svih betonskih elemenata objekta uzeta je u cijeni za pojedine betonske i armiranobetonske radove.</t>
  </si>
  <si>
    <t>Lake fasadne skele izrađivati od metala i drveta, a prema projektu radne organizacije izvoditelj, tj. nije dat tip skele, već se to prepušta izvoditelju.</t>
  </si>
  <si>
    <t>Jedniničnom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popravak šteta učinjenih nepažnjom.</t>
  </si>
  <si>
    <t>OPĆI UVJETI ZA LIMARSKE RADOVE</t>
  </si>
  <si>
    <t>Sve radove u vezi izvedbe limarije koje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limarije koji su opisani ovim troškovnikom te s tehnologijom i specifičnostima izvođenja radova odabranog proizvođača. Sve eventualne nejasnoće i nedoumice izvoditelj je dužan usaglasiti prije davanja ponude. Nikakvi naknadni zahtjevi neće se moći uvažiti.</t>
  </si>
  <si>
    <t>Sav upotrebljeni materijal i finalni građevinski proizvodi moraju odgovarati postojećim tehničkim
propisima i HR normama.
Prilikom izvedbe limarskih radova treba se u svemu pridržavati slijedećih propisa i normi:
- Pravilnik o zaštiti na radu u građevinarstvu,
- Pravilnik o tehničkim mjerama i uvjetima za završne radove u građevinarstvu,
- Tehnički uvjeti za izvođenje limarskih radova,
- HR norme:
- pocinčani lim HRN C.E4.020.
- bakarni lim HRN C.D4.500., HRN C.D4.020.</t>
  </si>
  <si>
    <t>Pomoćni i vezivni materijali kalaj, zakovice, zavrtnji i drugo moraju odgovarati odredbama HR normi.</t>
  </si>
  <si>
    <t>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privremenu zaštitu krovne konstrukcije i hale od vremenskih nepogoda, sve potrebne radne skele i zaštitne konstrukcije, kao i sve drugo predviđeno mjerama zaštite na radu i pravilima struke.</t>
  </si>
  <si>
    <t>U cijeni treba također uključiti izvedbu i obradu raznih detalja limarije kod spojeva, prijelaza, lomova i sudara ploha, završetaka limarije i drugo, sve obvezno usklađeno s drugim različitim materijalima i radovima uz limariju, do potpune gotovosti i funkcionalnosti.</t>
  </si>
  <si>
    <t>Sve vidljive spojeve lima i ožbukanih fasadnih ploha treba obvezno brtviti po cijeloj dužini spoja trajno elastičnim kitom i uračunati u jediničnu cijenu. Sve spojeve lima treba obvezno izvesti nepropusno. Plohe izvedene limom moraju biti izvedene pravilno i u ravnini, po nagibima odvodnje i kosinama definiranim u projektu.</t>
  </si>
  <si>
    <t>Sve spojeve lima ili nosača lima od plosnog željeza i fasadnih ploha treba izvesti vrlo pažljivo da se ne ošteti fasadna ploha. Ukoliko do toga ipak dođe oštećenje treba popraviti izvoditelj na svoj trošak.</t>
  </si>
  <si>
    <t>U cijeni izvedbe treba obavezno uzeti i sva manja potrebna štemanja šliceva nužna za ugradbu i savijanje lima i izvedbu detalja, kao i sva sitnija štemanja ploha te potrebne popravke i zapunjavanja nastalih međuprostora i pukotina cem. mortom. Sve potrebne radne skele u cijeni.</t>
  </si>
  <si>
    <t>Oblaganje vanjskih dijelova zgrada limom (krovni i fasadni paneli) mora se izvesti u svezi odredbi HRN U.N9.055.</t>
  </si>
  <si>
    <t>U cijeni pojedine stavke treba obuhvatiti radne skele, dobavu i ugradnju materijala - osnovnog i pomoćnog, sve pripremne radove i međufaze radova potrebne za korektno dovršenje stavke prema pravilima struke i važećim propisima bez obzira da li je sve to napomenuto u pojedinoj stavci, sav potreban spojni i pričvrsni materijal, razradu detalja u fazi izvođenja, uredno izvedene međusobne spojeve pojedinih stavaka unutar ove grupe radova ili raznovrsnih grupa radova te izvedba u skladu s izvedbenim nacrtima, detaljnim izmjerama na licu mjesta i dodatnoj uputi projektanta, čiščenje po završenom radu.</t>
  </si>
  <si>
    <t>Izmjere je potrebno izvršiti na gradilištu, nakon izvedbe, obračunato prema građevinskim normama. Obračun se vrši po m ili m2, ovisno o vrsti elementa, prema važećim građevinskim normama za pojedine radove, što je i naznačeno u pojedinim stavkama troškovnika.
Eventualne nejasnoće oko načina izvedbe ili obračuna izvoditelj je dužan razjasniti sa nadzornim inžinjerom prije samog pristupanja izvođenju.</t>
  </si>
  <si>
    <t>OPĆI UVJETI ZA FASADERSKE RADOVE</t>
  </si>
  <si>
    <t xml:space="preserve">Prilikom izvođenja fasaderskih radova treba se pridržavati svih uputa proizvođača, kako u pripremi podloge, tako i u načinu pripreme, omjerima, vremenskim uvjetima i vremenskim razmacima nanošenja  slojeva. Obveza je izvođača njega fasade i rad u granicama dozvoljenih atmosferskih prilika. U cijeni stavke su i ugradnja materijala,  svi prateći radovi koji bez posebnog navođenja pripadaju ugovorenim radovima, te zaštita svih elemenata fasadne stolarije i bravarije. Sve boje dogovoriti s projektantom, uz obavezno predočenje uzorka boje i obrade. Sve boje dogovoriti s projektantom, uz obavezno predočenje uzorka boje i obrade. Obveza izvođača je montaža te po završenoj ugradnji demontirati skelu i sav preostali pripadajući materijal, ambalažu i otpad sa zgrade, te investitoru predati završno očišćenu fazu predmetnog rada. </t>
  </si>
  <si>
    <t xml:space="preserve">Izvesti u skladu s važećim propisima i pravilima struke do potpune gotovosti fasade. </t>
  </si>
  <si>
    <t>Dobava, montaža i demontaža fasadne cijevne i "H" skele, sa svim potrebnim ogradama, zaštitama i slično. Uključena je u cijenu izvan stavki fasaderskih radova. Stavka podrazumijeva i cijena obuhvaća rad, čeličnu pocinčanu potkonstrukciju, statički proračun, projekt skele, kontrolnu knjigu skele, plan montaže, sav ostali potreban materijal kao i sva pomoćna sredstva za montažu skele.</t>
  </si>
  <si>
    <t xml:space="preserve">Dobava, montaža i demontaža fasadne cijevne skele sa svim potrebnim ukrućenjima i podupiranjima te popločenje drvenim podnicama debljine 5 cm. </t>
  </si>
  <si>
    <t>Žbukanje se izvodi u dva sloja. Prvi, osnovni sloj nabacuje se preko površine koja se obrađuje i ona mora biti čista, određene čvrstoće i dovoljno hrapava da bi se omogućila trajna veza osnovnog sloja za površinu koja se obrađuje, a završni sloj mora biti trajno vezan za podložni. Prije nanošenja osnovnog sloja sve eventualne žice treba (od oplate ili
skele) odstraniti, kako bi se izbjeglo prenošenje korozije na završni sloj i mrlje na pročelju.
Sve izvedene površine moraju biti potpuno ravne i glatke, vertikalne, odnosno, gdje je potrebno horizontalne, kose ili oble. Profili i uglovi moraju imati oštre rubove, izrađene točno prema predviđenom obliku. Žbuka predviđena za izradu pročelja mora se sastojati od isprobanih primjesa i veziva jednoličnog zrna te na svjetlost postojane boje. U tvornički
spravljenu smjesu žbuke nije dozvoljeno dodavati ikakve druge primjese osim vode. Količina, veličina i boja kamenih zrnaca birat će se prema potrebi. Odstupanje od vertikalnih i horizontalnih ravnina ne smije biti veće od 1 cm na 10 m.</t>
  </si>
  <si>
    <t>Kontrola kvalitete vrši se viskom i libelom. Prianjanje temeljnog sloja za konstrukciju provjerava se kucanjem čeličnom šipkom. Ako se čuje tupi zvuk, takva se mjesta obilježavaju, skidaju i popravljaju. Ne smiju se pojaviti pukotine, već je dopuštena samo pojava naprslina. Sve površine moraju biti ujednačenog tona i strukture te bez uočljivih radnih nastavaka. Ovim troškovnikom obuhvaćena je izrada: temeljnog sloja te završnog sloja.</t>
  </si>
  <si>
    <t>Sve detalje izvedbe na pročelju potrebno je dogovoriti i na njih ishoditi suglasnost nadzornog inžinjera, a prije pristupanja izvedbi radova. Obračun svih radova vršiti kako je to
naznačeno u opisu stavaka.</t>
  </si>
  <si>
    <t>U jediničnu cijenu radova potrebno je obračunati:
- sve pripremne i završne radove,
- sav rad i materijal potreban za izvođenje pojedine stavke opisa,
- ispiranje i kvašenje površine zida,
- zaštita izvedenog dijela obrade pročelja,
- sav potrebni horizontalni i vertikalni transport, kao i transport do gradilišta,
- primjena svih mjera zaštite na radu,
- sve društvene obaveze.</t>
  </si>
  <si>
    <t>Popis normativa za materijale koji se treba pridržavati:</t>
  </si>
  <si>
    <t>- HRN B.C1. 030, B.C8.030. – građevinski gips</t>
  </si>
  <si>
    <t>- HRN B.C1. 020, B.C8.042. – građevinsko vapno</t>
  </si>
  <si>
    <t>- HRN B.C8.015, 022-026. – cement</t>
  </si>
  <si>
    <t>- HRN B.C8.011. – portland cement</t>
  </si>
  <si>
    <t>- HRN B.C8.030. – pijesak</t>
  </si>
  <si>
    <t>- HRN U.M2.010., U.M2.012.</t>
  </si>
  <si>
    <t>- HRN U.F2.010. – tehnički normativi za izvođenje fasaderskih radova.</t>
  </si>
  <si>
    <t>Mort mora biti pripremljen i izrađen od mješavine cementa i uz dodatak hidratiziranog vapna za ubrzavanje vezivanja, plastifikaciju i sl.; cement mora odgovarati odredbama HRN B.C1.010, B.C1.011 i B.C1.015; hidratizirano vapno mora odgovarati odredbama HRN B.C1.020; sredstva za ubrzavanje vezivanja morta ili betona, plastifikatori i sl. moraju udovoljiti namijenjenoj svrsi; pijesak mora biti čist, bez raznih primjesa, granulometrisjkog sastava odgovarajućeg svrsi, pri čemu za mort za zalijevanje međuprostora najkrupnije zrno ne smije biti veće od 6 mm; voda mora biti čista bez sastojaka koji bi štetno djelovali na kamen, mort ili metalna spojna sredstva. Prema mjestu ugradnje mort je pigmentiran ili s aditivima za vodonepropusnost.</t>
  </si>
  <si>
    <t>Posteljica od pijeska</t>
  </si>
  <si>
    <t>Obračun po kom.</t>
  </si>
  <si>
    <t>Dobava i ugradnja nepovratnih navojnih ventila za radni tlak 16 bar s potrošnim materijalom.</t>
  </si>
  <si>
    <t xml:space="preserve">Zatrpavanje rova materijalom iz iskopa u slojevima od 20 cm uz pažljivo zbijanje prije i nakon ispitivanja. </t>
  </si>
  <si>
    <t>a)</t>
  </si>
  <si>
    <t>b)</t>
  </si>
  <si>
    <t>c)</t>
  </si>
  <si>
    <t>BRAVARSKI RADOVI</t>
  </si>
  <si>
    <t>Obračun po m'</t>
  </si>
  <si>
    <t>OBRAČUN: po m2</t>
  </si>
  <si>
    <t>kompl</t>
  </si>
  <si>
    <t>OBRAČUN: po m'</t>
  </si>
  <si>
    <t>m</t>
  </si>
  <si>
    <t>I OPĆI UVJETI NUĐENJA - ELEKTRIČNE INSTALACIJE</t>
  </si>
  <si>
    <t>Ovaj troškovnik je izrađen na bazi glavnog projekta. Pojedine stavke i količine će se još u manjoj mjeri mijenjati i dopunjavati radi rješavanja detalja u izvedbenom projektu. Prije nabave i ugradnje opreme treba dobro proučiti projekt elektroinstalacija i konzultirati se s nadzorom i projektantom. Svi nacrti i troškovnici čine jedinstvenu cjelinu i ne mogu se interpretirati odvojeno.</t>
  </si>
  <si>
    <t>Cijena za svaku točku troškovnika/specifikacije odnosno pripadnu funkcionalnu cjelinu, ako i nije posebno navedeno, mora obuhvatiti dobavu, transport, montažu, spajanje, označavanje, po potrebi uzemljenje te sve potrebno za dovođenje stavke u stanje potpune funkcionalnosti.</t>
  </si>
  <si>
    <t>Troškovima su obuhvaćeni svi potrebni pripremni i završni radovi (čišćenje otpada nakon završenih radova, potrebne kontrole  ispitivanja,  puštanja u pogon i drugo, do pune funkcionalnosti).</t>
  </si>
  <si>
    <t>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te postavljanje sheme izvedenog stanja. U razvodnim ormarima treba predvidjeti do 30% rezervnog prostora u odnosu na  projektom predviđene jednopolne sheme.</t>
  </si>
  <si>
    <t>Pod stavkom “ Sitni i potrošni materijal i radovi” podrazumijeva se sve što nije posebno specificirano, a potrebno je za kompletnu montažu instalacija i opreme, tj.:</t>
  </si>
  <si>
    <t>potrebne različite razvodne kutije, redne stezaljke i sl.</t>
  </si>
  <si>
    <t>pribor za označavanje žila kabela, označavanje pločice i naljepnice za kabele i opremu</t>
  </si>
  <si>
    <t>materijal i pribor za završavanje kabela, izjednačavanje potencijala odnosno uzemljenja</t>
  </si>
  <si>
    <t>odstojne obujmice, vezice, uvodnice, spirale za ožičenje i sl.</t>
  </si>
  <si>
    <t>plastični i/ili čelični tipli s vijcima, zavrtnji s maticama i podložnim pločicama i sl</t>
  </si>
  <si>
    <t>ploče upozorenja standardne (prema važećim tehničkim propisima i Zakonu o zaštiti na radu)</t>
  </si>
  <si>
    <t>rezerva za period puštanja u pogon, osigurači i sl.</t>
  </si>
  <si>
    <t>Prije rezanja kabela je potrebno na licu mjesta izmjeriti stvarnu dužinu trase.</t>
  </si>
  <si>
    <t>Ukoliko drugačije ne piše u troškovniku, svi ostali radovi neće se priznati kao naknadni radovi.</t>
  </si>
  <si>
    <t>Kod davanja ponude ponuđač je dužan koristiti kompletnu dokumentaciju, a radi otklanjanja svih nejasnoća konzultirati se po potrebi sa projektantom. Radeći ponudu treba imati na umu važeća propise i norme (prihvaćene od Republike Hrvatske i europske odnosno međunarodne u nedostatku istih) za pojedine instalacije, a posebno norme navedene u natječajnoj dokumentaciji i ovoj specifikaciji.</t>
  </si>
  <si>
    <r>
      <t xml:space="preserve"> U specifikaciji specificirana oprema (proizvođač, kataloški broj i sl.) podrazumijeva se </t>
    </r>
    <r>
      <rPr>
        <b/>
        <sz val="10"/>
        <rFont val="Arial"/>
        <family val="2"/>
        <charset val="238"/>
      </rPr>
      <t>“ili jednako vrijedan …”</t>
    </r>
    <r>
      <rPr>
        <sz val="10"/>
        <rFont val="Arial"/>
        <family val="2"/>
        <charset val="238"/>
      </rPr>
      <t>. To znači da je ista upotrijebljena u projektu kao model (prvenstveno po svojim tehničkim karakteristikama, gabaritima, a potom i ostalim detaljima  važnim za definiranje sustava) koji omogućuje da dokumentacija u svim potrebnim detaljima bude na razini izvedbenog projekta. Ponuditelj može ponuditi i opremu drugih renomiranih proizvođača te izvoditi predmete instalacije s istom, ako su:</t>
    </r>
  </si>
  <si>
    <t>tehničke karakteristike  ponuđene opreme sukladne normama navedenim u natječajnoj dokumentaciji te bolje ili jednake tehničkim karakteristikama specificirane oprema; pritom obratiti pažnju i na gabarite zamjenske opreme i njihovo uklapanje u prostorni plan – npr. zauzeća razvodnih ormara, kao i ostale relevantne karakteristike;</t>
  </si>
  <si>
    <t>uz ponudu priloženi tehnički listovi s relevantnim tehničkim karakteristikama i atesti ponuđene opreme;</t>
  </si>
  <si>
    <t>predmetni projektanti (projektant, strukovni koordinator, strukovni projektant itd.) treba odobriti  promjenu ponuđene zamjenske opreme temeljem predočenih tehničkih i atestnih materijala.</t>
  </si>
  <si>
    <t>Ponuditelj je u tom slučaju dužan sve relevantne dijelove projekta koji su u svezi s primijenjenim modelom modificirati na adekvatan način sukladno karakteristikama nove opreme te ishoditi za provedene izmjene odobrenje predmetnih projektanata (strukovnog projektanta koordinatora, strukovnog projektanta i itd.) i Investitora. Sve navedene popratne izmjene moraju se također, a sukladno stvarnom izvedenom stanju, provesti i u Projektu izvedenog stanja.</t>
  </si>
  <si>
    <t xml:space="preserve"> Oprema je u stavkama troškovnika opisana funkcionalno i/ili kodnim brojem proizvođača. Pritom se kodni broj proizvođača smatra okvirnim, što znači da je dobavljač dužan provjeriti točnost kodnog broja i njegovu sukladnost s funkcionalnim opisom predmetne opreme  i postavkama projekta te u slučaju nejasnoće obavezno konzultirati projektanta strukovnog koordinatora, strukovnog projektanta odnosno ovlašteno osoblje Investitora .</t>
  </si>
  <si>
    <t>Ponuditelj jamči za punu funkcionalnost ponuđene opreme unutar natječajnom dokumentacijom traženog sustava te je stoga dužan ponuditi sve potrebno za osiguranje iste  čak ako isti i nije posebno specificiran.</t>
  </si>
  <si>
    <t>Oprema se isporučuje u originalnim pakiranjima sa svim pripadnim originalnim priborom i dokumentacijom.</t>
  </si>
  <si>
    <t xml:space="preserve"> Sva oprema mora biti atestirana i/ili certificirana te imati potvrdu o sukladnosti sukladno važećim predmetnim zakonima, normizaciji i pravilnicima Republike Hrvatske.</t>
  </si>
  <si>
    <t xml:space="preserve"> Sustav bez priloženih svih potrebnih atesta, certifikata i/ili potvrda o sukladnosti se ne može preuzeti od strane Investitora.</t>
  </si>
  <si>
    <t xml:space="preserve"> Sve eventualne troškove atestiranja i/ili certificiranja koje mora obaviti Investitor, a zato što ih na vrijeme nije obavio dobavljač opreme, snosi dobavljač opreme.</t>
  </si>
  <si>
    <t xml:space="preserve"> Sve eventualne troškove odnosno nadoknade štete nastale zbog kašnjenja odnosno nemogućnosti prijema sustava uzrokovanih greškom dobavljača opreme sustava snosi dobavljač opreme.</t>
  </si>
  <si>
    <t>Sve cijene opreme izraziti  INVESTITOR/GRADILIŠTE.</t>
  </si>
  <si>
    <t>Izmjene tehničkih rješenja i specifikacije vrijede samo uz odobrenje projektanta. Izvođač je dužan uskladiti projektnu dokumentaciju sa stvarnim izvedenim stanjem te istu isporučiti Investitoru kao Projekt izvedenog stanja (vidjeti pripadnu stavku troškova), što je uvjet za primopredaju izvedene instalacije.</t>
  </si>
  <si>
    <t>II OPĆI UVJETI IZGRADNJE - ELEKTRIČNE INSTALACIJE</t>
  </si>
  <si>
    <t>Izvođenje instalacije povjerit će se za to osposobljenom pravnom subjektu. Imenovati inženjera gradilišta elektrotehničke struke.</t>
  </si>
  <si>
    <t>Izvoditelj radova dužan je po završetku radova dostaviti Investitoru upute za rukovanje i održavanje instalacija i uređaja</t>
  </si>
  <si>
    <t>Prije početka izvođenja radova, izvoditelj je dužan izvršiti pregled objekta i o eventualnim odstupanjima projekta od stvarnog stanja upozoriti Investitora.</t>
  </si>
  <si>
    <t>Izvoditelj radova mora se prije početka izvođenja radova upoznati s projektnom dokumentacijom. Ako uoči neke nedostatke, treba odmah s uočenim nedostacima upoznati Investitora i projektanta.</t>
  </si>
  <si>
    <t>Prije početka radova treba odrediti točnu trasu kabela, a tek onda početi s polaganjem kabela i izvođenjem instalacija. Kod tog treba paziti na propisani razmak u odnosu na druge objekte.</t>
  </si>
  <si>
    <t>Mijenjanje projekta od strane izvođača bez pismenog odobrenja Investitora nije dozvoljeno. Preporuča se Investitoru da se za svaku promjenu konzultira s projektantom, jer u slučaju da Investitor sa Izvoditeljem izvrši izmjenu jednog dijela projekta, projektant se neće smatrati odgovornim za pravilno funkcioniranje izvedene instalacije.</t>
  </si>
  <si>
    <t>Izvoditelj treba tijekom izvođenja radova na objektu voditi građevinsku knjigu u koju upisuje početak izvođenja radova na objektu, svakodnevno upisuje broj ljudi na radu i poslove koje su obavili. U knjigu nadzorni inženjer  i Investitor upisuje primjedbe na izvedene radove i eventualne promjene prema projektu.</t>
  </si>
  <si>
    <t>Radi normalnog odvijanja radova Investitor je dužan izvesti sve građevinske predradnje, osigurati prostoriju za smještaj materijala i alata.</t>
  </si>
  <si>
    <t>Prije stavljanja instalacije u pogon i tehničkog pregleda izvoditelj je dužan osigurati slijedeća mjerenja i ispitivanja:</t>
  </si>
  <si>
    <t>-   izmjeriti otpor izolacije električne instalacije,</t>
  </si>
  <si>
    <t>-   izmjeriti otpor petlje i uzemljenja, te provjeriti ispravnost djelovanja zaštite od indirektnog dodira,</t>
  </si>
  <si>
    <t>-   izmjeriti prijelazne otpore između metalnih masa na objektu,</t>
  </si>
  <si>
    <t>izmjeriti otpor uzemljivača.</t>
  </si>
  <si>
    <t>Za sva mjerenja i ispitivanja koja su izvršena sastaviti odgovarajuće izvještaje.</t>
  </si>
  <si>
    <t>Izvoditelj daje na svoje radove garanciju od dvije godine. Garantni rok počinje teći od dana tehničkog prijema instalacije, odnosno od dana predaje instalacije na upotrebu Investitoru, ako je isti zatražio prijem instalacije na upotrebu prije tehničkog prijema. Od garancije su isključeni dijelovi instalacije podložni trošenju. Izvoditelj je dužan otkloniti sve nedostatke na instalacijama u garantnom roku. Ako se izvoditelj ne odazove na poziv Investitora da otkloni nedostatke, Investitor će iste otkloniti po trećem licu na teret izvoditelja,</t>
  </si>
  <si>
    <t>Po isteku garantnog roka, Investitor treba izvršiti super kolaudaciju, te razriješiti Izvoditelja garancije. Ako Investitor ne izvrši super kolaudaciju, garantni rok se automatski prekida.</t>
  </si>
  <si>
    <t xml:space="preserve"> Sav korišteni materijal kod izvođenja instalacija mora odgovarati postojećim propisima i standardima, kao i popisu u troškovniku. Radove treba izvesti točno po nacrtu i opisu, a po uputama projektanta i nadzornog inženjera. Radove treba izvesti stručno i solidno.</t>
  </si>
  <si>
    <t>Izvoditelj radova mora prilikom tehničkog prijema objekta dostaviti sve potrebne dokaze kvalitete izvedenih radova i ugrađenog materijala, te izvedbenu dokumentaciju.</t>
  </si>
  <si>
    <t>Investitor je dužan da tijekom izvođenja radova na objektu osigura stručni nadzor nad izvođenjem radova.</t>
  </si>
  <si>
    <t>Tijekom izvođenja radova izvoditelj je dužan da sva nastala odstupanja trasa od onih predviđenih projektom unese u projekt, a po završetku radova treba predati Investitoru projekt stvarno izvedenog stanja.</t>
  </si>
  <si>
    <t>Puštanje instalacije u eksploataciju dozvoljeno je tek nakon obavljenog tehničkog pregleda i dobijanja uporabne dozvole.</t>
  </si>
  <si>
    <t>Ako troškovnikom i tehničkim opisom nije drugačije dato, narudžba materijala obuhvaća isporuku pripadajućeg materijala i proizvoda uključujući istovar, skladištenje i otpremu do mjesta ugradnje.</t>
  </si>
  <si>
    <t>Za sav ugrađeni materijal i proizvode treba osigurati i priložiti atest o ispravnosti i kvaliteti, od ovlaštene organizacije. Ako nije u tekstu od strane Investitora drugačije napisano, ponuditelj se obvezuje za ponuđene proizvode, kod predaje ponude, dokazati kvalitete proizvoda i priložiti atest ovlaštene organizacije.</t>
  </si>
  <si>
    <t>To naročito važi za proizvode kojima se kvaliteta (vrijednost) ne vidi na temelju tehničkih podataka.</t>
  </si>
  <si>
    <t>U slučaju da se atest kvalitete ne priloži, Investitor će za dotični proizvod, u tehničkom opisu, odvojiti proizvod od atesta (proizvod+atest).</t>
  </si>
  <si>
    <t>Za neophodna izvršenja i isporuke, koje nisu predviđene troškovnikom ili su nastale uslijed mijenjanja nacrta od strane Investitora, vrijede samo naknadne odredbe, dane u pismenom obliku  pravovremeno - prije izvođenja radova.</t>
  </si>
  <si>
    <t>Naročitu pažnju, kod pakiranja, transporta i skladištenja na radilištu, treba posvetiti kod</t>
  </si>
  <si>
    <t>-   razdjelnika</t>
  </si>
  <si>
    <t>-   uključenih uređaja</t>
  </si>
  <si>
    <t>-   rasvjetnih tijela</t>
  </si>
  <si>
    <t>ili drugih osjetljivih dijelova uređaja.</t>
  </si>
  <si>
    <t>Zagađeni ili oštećeni dijelovi uređaja neće se preuzeti.</t>
  </si>
  <si>
    <t>Investitoru stoji na raspolaganju da ograniči, proširi ili potpuno prekriži pojedine pozicije.</t>
  </si>
  <si>
    <t>Za nove pozicije treba Investitoru u vremenu od 7 dana ili kraće, dostaviti ponovnu ponudu.</t>
  </si>
  <si>
    <t>To treba učiniti kroz rad i potvrdu Investitora.</t>
  </si>
  <si>
    <t>Jedinične cijene važe i tada kad količine pojedine instalacije odstupaju više od 20% količine ponude.</t>
  </si>
  <si>
    <t>Za davanje ponuda ponuditelji moraju i trebaju predočiti referentne liste.</t>
  </si>
  <si>
    <t>Ponuditelj treba, prije davanja ponude, pogledati radilište, pogledati sve mogućnosti prilaza i mogućnosti dostave. Također treba eventualne nejasnoće ili količine prije predaje ponude dogovoriti s planerima i s rukovodstvom gradilišta.</t>
  </si>
  <si>
    <t>Nadzorna služba mora imati uvid u terminski plan te se mora odazvati na svaki poziv.</t>
  </si>
  <si>
    <t>Za svako neopravdano produženje termina koje utvrdi nadzorna služba biti će u ugovoru određena kazna.</t>
  </si>
  <si>
    <t>Ako drugačije nije dogovoreno, izvoditelju je od Investitora osigurano, bez posebnih dozvola, mogućnost skladištenja i prilaznih putova kao i dozvoljeno korištenje vode.</t>
  </si>
  <si>
    <t>Izvoditelj daje jamstvo da, kod prenošenja dijela ugovora na jednog ili više kooperanata, preuzima sve ugovorne obveze iz ugovora zaključenog sa investitorom, te da će se istog pridržavati.</t>
  </si>
  <si>
    <t>Ako drugačije nije dogovoreno, izvoditelj treba, bez posebnih zahtjeva, čistiti svoje radno mjesto.</t>
  </si>
  <si>
    <t>Izvoditelj mora u tijeku gradnje iz radilišta odvesti svu građevinsku šutu, sav otpadni materijal i nepotrebne uređaje.</t>
  </si>
  <si>
    <t>Ako se ustanovi da kod konačnog obračuna suma prelazi ugovorenu sumu, a radi izmjene količina za više od 10%, izvođač treba obavijestiti investitora.</t>
  </si>
  <si>
    <t>Pri izvođenju radova izvoditelj je dužan voditi računa o već izvedenim radovima na objektu. Ako bi se izvedeni radovi pri montaži električnih instalacija nepotrebno i uslijed nemarnosti i nestručnosti oštetili, troškove štete snositi će izvoditelj el. instalacija.</t>
  </si>
  <si>
    <t>Rušenje i sječenje čeličnih armirano betonskih greda i stupova ne smije se vršiti bez znanja i odobrenja nadzornog inženjera za ove radove.</t>
  </si>
  <si>
    <t>Svaki izvoditelj ima pravo izbora kome će dati ispitati kvalitetu i funkcionalnost, no to svakako mora biti ovlaštena osoba/organizacija, koja mora biti različita od osobe izvoditelja elektroinstalacija na objektu. Troškove ispitivanja snosi ugovarač.</t>
  </si>
  <si>
    <t>U slučaju da se ne održi i prekorači rok gradnje, ili pojedini dogovoreni termini, može ponuditelj - izvoditelj platiti ugovorenu kaznu, koja se navodi u međusobnom ugovoru Investitor - ponuditelj (izvoditelj). U tom ugovoru navodi se i sva pravna regulativa.</t>
  </si>
  <si>
    <t>Opći tehnički uvjeti</t>
  </si>
  <si>
    <t>Opći zahtjevi</t>
  </si>
  <si>
    <t>Svi tipovi kabela i vodiča navedeni su u crtežima razvoda i na shemama razvodnih ormara.</t>
  </si>
  <si>
    <t>Kabeli promjera do 40mm polažu se ručno. Veći kabeli polažu se uz pomoć motovitla, koje ima kontrolirano natezanje i s kojim rukuje ovlaštena osoba.</t>
  </si>
  <si>
    <t>Putovi kabelskih trase su odabrani tako da ne smetaju drugim instalacijama i da nema rizika od oštećenja. Kabeli moraju biti položeni u definirane trase. U slučaju odstupanja od projektirane trase polaganja obvezatno se mora dobiti odobrenje od strane ovlaštene osobe.</t>
  </si>
  <si>
    <t>Kod skladištenja i rukovanja kabelima obvezatno se pridržavati uputa proizvođača. Time će se izbjeći eventualna oštećenja kabela za vrijeme velike hladnoće. Temperatura kabela spremnog za polaganje i ambijent gdje se polaže treba biti temperature oko 5°C na više i to cca 24h prije polaganja.</t>
  </si>
  <si>
    <t>Također treba paziti da ne dolazi do nedozvoljenog savijanja i uvijanja kabela glede oštećenja izolacije. U slučaju eventualnog oštećenja obvezatno obavijestiti odgovornu osobu nadzora.</t>
  </si>
  <si>
    <t>Savijanje kabela ne smije biti manje nego što to dozvoljava proizvođač kabela.</t>
  </si>
  <si>
    <t>Kao pomagala kod polaganju kabela može se koristiti alat koji je proizveden za tu svrhu.</t>
  </si>
  <si>
    <t>Nakon presijecanja kabela krajeve kabela obvezatno zapečatiti glede vlažnosti odgovarajućom  kabelskom navlakom .</t>
  </si>
  <si>
    <t>Kabeli moraju biti položeni u cijelosti, osim ako je dužina polaganja veća od tvorničke dužine kabela na bubnju.</t>
  </si>
  <si>
    <t>Svaki kabel treba biti položen tako da ne dolazi do dodatnog i nedozvoljenog naprezanja na priključnim mjestima (redne stezaljke opreme i sl.).</t>
  </si>
  <si>
    <t>Naknadno izvlačenje i sređivanje kabela u trasama nije dopušteno.</t>
  </si>
  <si>
    <t>Kabelske trase</t>
  </si>
  <si>
    <t>Polaganje kabela se izvodi na odgovarajućim trasama.</t>
  </si>
  <si>
    <t>Elemente trase treba kvalitetno povezati glede vodljivosti odnosno izjednačenja potencijala.</t>
  </si>
  <si>
    <t>Razvod kabela</t>
  </si>
  <si>
    <t>Cijevi za polaganje kabela moraju biti deblje stjenke i minimalnog promjera 20 mm. Učvršćenje cijevi izvodi se na propisanim razmacima.</t>
  </si>
  <si>
    <t>Odvod kabela do pojedine opreme izvesti će se polaganje kabela u zaštitne cijevi.</t>
  </si>
  <si>
    <t>Kod polaganja više kabela treba koristiti odgovarajuće povezne čelične trake. Sva učvršćenja kabela moraju biti izvedena tako da ne dolazi do dodatnog naprezanja kabela.</t>
  </si>
  <si>
    <t>Priključak kabela</t>
  </si>
  <si>
    <t>Kabeli većih presjeka spajaju se odgovarajućim kabelskim glavama, pri tome koristiti odgovarajući  alat koji sprečava deformaciju i oštećenje kabela.</t>
  </si>
  <si>
    <t>Upravljački kabeli i kabeli manjih presjeka spajaju se izravno na rednu stezaljku. Vodiči moraju biti položeni što revnije.</t>
  </si>
  <si>
    <t>Križanje i upetljavanje kabela nije dozvoljeno.</t>
  </si>
  <si>
    <t>Prije spajanje kabela potrebno je provjeriti dali je kabel korektno položen.</t>
  </si>
  <si>
    <t>Treba obratiti pažnju na ispravnost obilježavanja kabela.</t>
  </si>
  <si>
    <t>Svi rezervni kabeli trebaju biti priključeni na odgovarajuće redne stezaljke i uzemljeni na oba kraja.</t>
  </si>
  <si>
    <t>Samo jedan vodič se spaja na odgovarajuću jednu rednu stezaljku.</t>
  </si>
  <si>
    <t>Za slučaj spajanja više paralelnih vodiča koristiti odgovarajuće nove redne stezaljke i spojnike-premosnice.</t>
  </si>
  <si>
    <t>Uvodnice trebaju biti uglavnom nemetalne da bi se onemogućila pojava lutajućih struja. Kod uvoda kabela u opremu (aparati, razvodni ormari, razvodne kutije i sl.) obvezatno zadržati stupanj mehaničke zaštite predmetne opreme.</t>
  </si>
  <si>
    <t>Neiskorišteni kabelske ulaze obvezatno zabrtviti odgovarajućim vijčanim čepovima ili slično, a pri tome poštivati odgovarajući stupanj mehaničke zaštite.</t>
  </si>
  <si>
    <t>Na mjestima gdje se očekuje povećano zagrijavanja treba koristiti odgovarajuće uvodnice i izolacijske materijale koji su otporni na povećanu temperaturu (više od 1 05°C).</t>
  </si>
  <si>
    <t>Kabeli i vodiči</t>
  </si>
  <si>
    <t>Svi kabeli biti će označeni odgovarajućim kabelskim vrpcama i to na oba kraja.</t>
  </si>
  <si>
    <t>Svi kabeli pod zemljom biti će označeni odgovarajućim olovnim pločicama na mjestima gdje kabeli izlaze-ulaze iz kabelskih kanala, rova itd.</t>
  </si>
  <si>
    <t>Vodovi energetskih kabela trebaju biti odgovarajuće boje. Isto se odnosi i na spojnice i priključne stezaljke.</t>
  </si>
  <si>
    <t>Vodiči upravljačkih, kontrolnih i signalnih kabela trebaju se označiti kod svakog priključnog mjesta prema pripadajućim crtežima i tablicama.</t>
  </si>
  <si>
    <t>Pregledi, kontrole, ispitivanja i mjerenja</t>
  </si>
  <si>
    <t>Tijekom pregleda el. instalacija objekta treba obratiti pažnju na:</t>
  </si>
  <si>
    <t>- glavni razvodni ormar,</t>
  </si>
  <si>
    <t>- provjeriti ispravnost (mjerenja) petlji uzemljenja i izjednačenje potencijala,</t>
  </si>
  <si>
    <t>- stanja uzemljenja razdjelnika, metalnih trasa te eventualno uzemljene opreme,</t>
  </si>
  <si>
    <t>- prepoznavanje i stanje neutralnog i zaštitnog vodiča,</t>
  </si>
  <si>
    <t>- stanje i opremljenost shemama, tablicama i oznakama,</t>
  </si>
  <si>
    <t>- stanje i opremljenost oznakama, razdjelnika, strujnih krugova, trošila i slično,</t>
  </si>
  <si>
    <t>- solidnost spajanja kabela,</t>
  </si>
  <si>
    <t>- pristupačnost i prostor za rad.</t>
  </si>
  <si>
    <t>Dobiveni rezultati ispitivanja i mjerenja moraju zadovoljavati slijedeće:</t>
  </si>
  <si>
    <t>- između vodiča ne postoji dodir,</t>
  </si>
  <si>
    <t>- vodiči-kabeli nisu u prekidu,</t>
  </si>
  <si>
    <t>- otpor petlje odgovara otporu upotrjebljenih vodiča-kabela,</t>
  </si>
  <si>
    <t xml:space="preserve"> - otpor izolacije između vodiča istog kabela ili različitog kabela nije manji od 20 MOhma,</t>
  </si>
  <si>
    <t xml:space="preserve">    a otpor između bilo kojeg vodiča i zemlje nije manji od 10 MOhma,</t>
  </si>
  <si>
    <t>- otpor uzemljenja nije veći od 10 Ohma,</t>
  </si>
  <si>
    <t>IZRADA:</t>
  </si>
  <si>
    <t>MIROSLAV UDILJAK, ing.el.</t>
  </si>
  <si>
    <t>ELEKTRIČNE INSTALACIJE</t>
  </si>
  <si>
    <t>Redni broj</t>
  </si>
  <si>
    <t>NAZIV</t>
  </si>
  <si>
    <t>jedinica mjere</t>
  </si>
  <si>
    <t>okvirna količina stavke</t>
  </si>
  <si>
    <t>RAZDJELNICI (RAZVODNI ORMARI)</t>
  </si>
  <si>
    <t>1.1.</t>
  </si>
  <si>
    <t>komplet</t>
  </si>
  <si>
    <t>1.2.</t>
  </si>
  <si>
    <t>kom.</t>
  </si>
  <si>
    <t>Uz razdjelnik treba biti izdan tvornički Zapisnik o ispitivanju u skladu sa hrvatskim propisima. Uz razdjelnik isporučiti jednopolnu shemu izvedenog stanja. Shemu postaviti u najlon vrećicu u odgovarajuću pregradu (nosač sheme).</t>
  </si>
  <si>
    <t xml:space="preserve">Razdjelnik mora imati ime proizvođača, tvornički broj i oznaku prema nacrtu, te izjavu o sukladnosti na hrvatskom jeziku. </t>
  </si>
  <si>
    <t>1.3.</t>
  </si>
  <si>
    <t>Automatski osigurač B10A/1p</t>
  </si>
  <si>
    <t>sitni i potrošni materijal</t>
  </si>
  <si>
    <t>UKUPNO RAZDJELNICI (RAZVODNI ORMARI)</t>
  </si>
  <si>
    <t>INSTALACIONA OPREMA, RASVJETA I  IZJEDNAČENJE POTENCIJALA</t>
  </si>
  <si>
    <t>2.1</t>
  </si>
  <si>
    <t>2.2</t>
  </si>
  <si>
    <t>2.3</t>
  </si>
  <si>
    <t>2.4</t>
  </si>
  <si>
    <t>2.5</t>
  </si>
  <si>
    <t xml:space="preserve">Nabavka isporuka i ugradnja kutije za izjednačenje potencijala </t>
  </si>
  <si>
    <t>Sabirnica za izjednačavanje potencijala</t>
  </si>
  <si>
    <t>U svaku stavku opreme potrebno je predvidjeti dobavu, montažu,  spajanje i funkcionalno ispitivanje. U cijenu uračunati sitni montažni materijal, te ostali potrebni pribor i odgovarajuće ateste (izjave o sukladnosti na hrvatskom jeziku). Na svu opremu ponuđač mora dati jamstvo u roku od najmanje 2 godine. Estetske karakteristike  prije narudžbe obavezno usuglasiti točan tip, boju i konačnu dispoziciju rasvjetnih tijela sa investitorom.</t>
  </si>
  <si>
    <t>UKUPNO INSTALACIONA OPREMA, RASVJETA I  IZJEDNAČENJE POTENCIJALA</t>
  </si>
  <si>
    <t>KABELI I CIJEVI</t>
  </si>
  <si>
    <t>3.1</t>
  </si>
  <si>
    <t>3.2</t>
  </si>
  <si>
    <t>3.3</t>
  </si>
  <si>
    <t>3.4</t>
  </si>
  <si>
    <t>Kabel NYM-J (PP-Y) 3x2,5mm2</t>
  </si>
  <si>
    <t>Dobava i polaganje cijevi tičino promjera 20 mm.</t>
  </si>
  <si>
    <t>Nabavka isporuka i ugradnja montažnog materijal i pribora, kao što su: Vijčani materijal , zavarivački materijal, antikorozivni materijal (boje:temeljne +završne) vezice za kabele, obujmice  i sl. razvodne kutije, vijci, tiple,obujmice i sl.</t>
  </si>
  <si>
    <t>UKUPNO KABELI I CIJEVI</t>
  </si>
  <si>
    <t>4.1.</t>
  </si>
  <si>
    <t>5.1.</t>
  </si>
  <si>
    <t>GRAĐEVINSKI RADOVI I MATERIJALI</t>
  </si>
  <si>
    <t>Zasipavanje cijevi pijeskom uz nabijanje u slojevima ukupne visine do 30 cm iznad i ispod cijevi.</t>
  </si>
  <si>
    <t xml:space="preserve">Zatrpavanje zemljanog rova nakon polaganja PEHD cijevi te dovođenje okolnog prostora u prijašnje stanje. </t>
  </si>
  <si>
    <t>Dobava i polaganje PVC štitnika za zaštitu kabela u iskopani rov.</t>
  </si>
  <si>
    <t>Pocinčane križne spojeve u zemlji premazati  bitumenom.</t>
  </si>
  <si>
    <t>UKUPNO GRAĐEVINSKI RADOVI I MATERIJALI</t>
  </si>
  <si>
    <t>OSTALI RADOVI</t>
  </si>
  <si>
    <t>Označavanje kabela, (prekidača, sklopki …) sa pripadajućim brojem strujnog kruga, oznake trebaju biti otporne na vanjske utjecaje .</t>
  </si>
  <si>
    <t>UKUPNO OSTALI RADOVI</t>
  </si>
  <si>
    <t>REKAPITULACIJA UKUPNO</t>
  </si>
  <si>
    <t>TROŠKOVNIK 
GRAĐEVINSKO OBRTNIČKIH 
RADOVA</t>
  </si>
  <si>
    <t>TROŠKOVNIK 
ELEKTROINSTALACIJA</t>
  </si>
  <si>
    <t>Industrijska rolo vrata</t>
  </si>
  <si>
    <t>Svi radovi moraju se izvesti stručno i solidno u svemu prema nacrtu i detaljima projektanta, uz obaveznu kontrolu mjera na gradilištu prije izrade pojedinih stavaka. Obračun izvršenih radova vršit će se prema jedinici mjere u stavci troškovnika. U jediničnoj cijeni sadržano je : sav potreban materijal za izradu i bravarski dio montaže s pripasivanjem, vanjski i unutarnji transport, pomoćne skele i radne platforme. Za sve radove predviđene troškovnikom izvođač radova dužan je pribaviti certifikate od odgovarajućih instituta, za kvalitet materijala, površinske obrade, ispravnost po izvođaču predloženih detalja kao i antikorozivne zaštite. Svaku stavku iz treba ponuditi kao gotov, montiran učvršćen i zaštićen proizvod.</t>
  </si>
  <si>
    <t>Obračun po kom</t>
  </si>
  <si>
    <t>Planiranje, niveliranje, valjanje i zbijanje temeljnog tla</t>
  </si>
  <si>
    <t>Geotekstil</t>
  </si>
  <si>
    <t>ispod poda zgrade</t>
  </si>
  <si>
    <t>ispod prometnih površina</t>
  </si>
  <si>
    <t xml:space="preserve">Dobava, doprema i ugradnja kamenog materijala 0-64mm te izrada nosivih slojeva kolničke konstrukcije, ukupne debljine 40 cm, sa zbijanjem u slojevima do 20cm. Izrada ovog sloja može početi tek pošto je temeljno tlo uređeno i ispitano. Za izradu ovog sloja koristiti materijal odgovarajućeg granulometrijskog sastava i propisane čistoće, što je potrebno prethodno ispitati i priložiti atest. 
</t>
  </si>
  <si>
    <t xml:space="preserve">gornji nosivi sloj debljine 20cm, Ms≥80 MN/m2 </t>
  </si>
  <si>
    <t xml:space="preserve">fino poravnjavanje površina prije nanošenja asfalta sa grejderom, uz dodavanje separiranog lomljenog materijala 4-16mm, valjanje, debljina sloja 2-4cm. </t>
  </si>
  <si>
    <t xml:space="preserve">Iskop trakastih temelja i temelja samaca
</t>
  </si>
  <si>
    <t>Betoniranje podložnog betona</t>
  </si>
  <si>
    <r>
      <rPr>
        <sz val="9"/>
        <rFont val="Nexa regular"/>
        <charset val="238"/>
      </rPr>
      <t xml:space="preserve">beton C25/30 </t>
    </r>
    <r>
      <rPr>
        <sz val="11"/>
        <rFont val="Nexa regular"/>
        <charset val="238"/>
      </rPr>
      <t xml:space="preserve">
</t>
    </r>
  </si>
  <si>
    <r>
      <rPr>
        <sz val="9"/>
        <rFont val="Nexa regular"/>
        <charset val="238"/>
      </rPr>
      <t>oplata</t>
    </r>
    <r>
      <rPr>
        <sz val="11"/>
        <rFont val="Nexa regular"/>
        <charset val="238"/>
      </rPr>
      <t xml:space="preserve">
</t>
    </r>
  </si>
  <si>
    <t>OBRAČUN: m'</t>
  </si>
  <si>
    <t>Kameni materijal</t>
  </si>
  <si>
    <t xml:space="preserve">Nasipavanje kameno - šljunčanim materijalom površine unutar tlocrta objekta. Nasipavanje s nabijanjem se vrši u slojevima od 20 cm. </t>
  </si>
  <si>
    <t>Izvedba završnog sloja kolnika</t>
  </si>
  <si>
    <t>OBRAČUN: po m2 ugrađenog sloja</t>
  </si>
  <si>
    <t xml:space="preserve">Izvedba kolničkih rubnjaka </t>
  </si>
  <si>
    <t>rubnjak 10/15x100 cm, upušteni, parkirne površine-zelene površine</t>
  </si>
  <si>
    <t xml:space="preserve">Betoniranje temeljnih stopa </t>
  </si>
  <si>
    <t xml:space="preserve">Strojno široki iskop i skidanje humusa i zemlje  do donje kote nasipa šljunka s deponiranjem unutar gradilišta. </t>
  </si>
  <si>
    <t>Obračun  po m2 zidne obloge.</t>
  </si>
  <si>
    <t>Izrada i postava vertikalnih odvodnih cijevi fi100 cm iz čeličnog plastificiranog lima 0,60 mm U cijenu uračunati izljevno grla.</t>
  </si>
  <si>
    <t xml:space="preserve">Planiranje, niveliranje, valjanje i zbijanje temeljnog tla, ispod prometnih površina, prema zadanim kotama i padovima. Zbijenost, mjerena kružnom pločom ø30cm, mora biti Ms ≥ 20 MN/m2. Eventualno poboljšanje temeljnog tla da bi se dobila potrebna zbijenost, bit će naknadno posebno obračunato. Obračun se vrši po m2 uređenih površina. Površine su u nagibu prema projektu.
</t>
  </si>
  <si>
    <t>8.</t>
  </si>
  <si>
    <t>9.</t>
  </si>
  <si>
    <t>Oblaganje zidova oblogom od zidnih termo sendvič panela. Sve kao stavka 4.1.</t>
  </si>
  <si>
    <t>RUŠENJA I PRIPREMNI RADOVI</t>
  </si>
  <si>
    <t xml:space="preserve">Široki iskop i skidanje humusa
</t>
  </si>
  <si>
    <t>Sijanje trave</t>
  </si>
  <si>
    <t>Opšav prozora i vrata</t>
  </si>
  <si>
    <t>podložni beton ispod temeljnih stopa</t>
  </si>
  <si>
    <t>kompl.</t>
  </si>
  <si>
    <t>Automatski osigurači za velike struje, 3p, tip KMH-380, C 80 A ili jednakovrijedan.</t>
  </si>
  <si>
    <t>Grijač 150W/150°C, s priključnim stezaljkama,110-250V</t>
  </si>
  <si>
    <t>Higrostat regulator vlažnosti zraka 40-90% 230 V</t>
  </si>
  <si>
    <t>1.4.</t>
  </si>
  <si>
    <t>Uz razvodni ormarić treba biti izdan tvornički Zapisnik o ispitivanju u skladu sa hrvatskim propisima. Uz razdjelnik isporučiti jednopolnu shemu izvedenog stanja. Shemu postaviti u najlon vrećicu u odgovarajuću pregradu (nosač sheme).</t>
  </si>
  <si>
    <t xml:space="preserve">Razdjelnik mora imati ime proizvođača, tvornički broj i oznaku prema nacrtu. </t>
  </si>
  <si>
    <t>Temperatura boje svjetlosti maksimalno 4000 K.</t>
  </si>
  <si>
    <t>Faktor uzvrata boje minimlno CRI ≥ 80.</t>
  </si>
  <si>
    <t>Stupanj zaštite minimalno IP65.</t>
  </si>
  <si>
    <t>Otpornost na mehaničke udarce minimalno IK08.</t>
  </si>
  <si>
    <t>Klasa I električne zaštite.</t>
  </si>
  <si>
    <t>Životni vijek izvora svjetlosti minimalno 50.000 h pri 80% inicijalnog svjetlosnog toka L80.</t>
  </si>
  <si>
    <t>Garantni rok proizvođača minimalno 5 godina.</t>
  </si>
  <si>
    <t>Oznaka u projektu S1.</t>
  </si>
  <si>
    <t>Kriterij za ocjenu jednakovrijednosti:</t>
  </si>
  <si>
    <t xml:space="preserve">Jednakovrijednost se dokazuje svjetlotehničkim izračunom i tabelarnim usporednim prikazom (po normi definirano, projektirano i zamjensko) Esr, Uo, Ud, GR, Ra. Dokazi se prilažu prilikom predaje ponude, inače se ista neće uzeti u razmatranje. Jednakovrijednost se dokazuje i tehničkim karakteristikama svjetiljke, kao i oblikovnosti samog proizvoda.
</t>
  </si>
  <si>
    <t xml:space="preserve">A.) Dobava </t>
  </si>
  <si>
    <t>Stupanj zaštite minimalno IP66.</t>
  </si>
  <si>
    <t>Kućište je izrađeno od polikarbonata završne obrade bijele boje.</t>
  </si>
  <si>
    <t>Autonomija baterije 3h.</t>
  </si>
  <si>
    <t>Oznaka u projektu Em1.</t>
  </si>
  <si>
    <t>Oznaka u projektu Em2.</t>
  </si>
  <si>
    <t>Oznaka u projektu P1.</t>
  </si>
  <si>
    <t>Brtvljenje gibljive PEHD cijevi Ø63/52 i Ø20 sa kabelima kod ulaza u građevinu npr. “pur pjenom” ili kitanjem</t>
  </si>
  <si>
    <t>Dobava i polaganje trake za upozorenje crvene boje "pozor energetski napon"</t>
  </si>
  <si>
    <t xml:space="preserve">5. </t>
  </si>
  <si>
    <t>ELEKTROINSTALACIJSKI RADOVI</t>
  </si>
  <si>
    <t>A/</t>
  </si>
  <si>
    <t>B/</t>
  </si>
  <si>
    <t>ODVODNJA OBORINSKE VODE</t>
  </si>
  <si>
    <t>Obračun po kompletu.</t>
  </si>
  <si>
    <t xml:space="preserve">Iskop materijala za rovove neovisno o kategoriji tla u koje se polaže odvodna cijev za oborinsku odvodnju s privremenim odlaganjem iskopanog materijala za ponovnu uporabu na gradilišni deponij. Širina iskopa rova 1,0 m, dubina do 1,2 m. U cijenu uključiti potrebna razupiranja rova i crpljenje vode iz rova do završetka radova u rovu i planiranje dna rova sa potrebnim padom. 
</t>
  </si>
  <si>
    <t>ZAŠTITA OD POŽARA</t>
  </si>
  <si>
    <t>Dobava i ugradnja čeličnih pocinčanih vodovodnih cijevi, sa svim potrebnim spojnim, fazonskim, brtvenim elementima i potrošnim materijalom, komplet sa šlicanjem zidova i prodorima. Razvod u tlu zaštititi dvostrukim omatanjem dekorodal trakom, a u podovima i vertikale cijevnom izolacijom debljine 5 mm.</t>
  </si>
  <si>
    <t xml:space="preserve">Dobava i ugradnja tipskog hidrantskog ormarića dim. 500x500x160 mm opremljenog hidrantskim mesinganim kosim ventilom NO 50,  vatrogasnim crijevom dužine 15 m i mlaznicom Ø 12. </t>
  </si>
  <si>
    <t>Obračun po komadu.</t>
  </si>
  <si>
    <t xml:space="preserve">Dobava i ugradnja ručnog vatrogasnog aparata za početno gašenje požara kao Pastor ili jednakovrijedan komplet sa nosačem za ugradnju na zid i naljepnicom sa oznakom mjesta aparata:  </t>
  </si>
  <si>
    <t>S6</t>
  </si>
  <si>
    <t>S9</t>
  </si>
  <si>
    <t>Tlačna proba hidrantske instalacije vodom tlaka 10 bara u trajanju 24 sata.</t>
  </si>
  <si>
    <t xml:space="preserve">Ispiranje i dezinfekcija hidrantske instalacije. Dezinfekcija se provodi tako da se dionice pune vodom koja sadrži 20 do 30 [mg] klora na litru vode. Kloriranje traje minimum 24 sata, a nakon toga se vodovodna mreža ispere čistom vodom. </t>
  </si>
  <si>
    <t>Ispitivanje funkcionalnosti hidrantske mreže i  hidranata od strane ovlaštene pravne osobe s izradom izvješća.</t>
  </si>
  <si>
    <t>Iskop materijala za vodomjerno okno s privremenim odlaganjem iskopanog materijala za ponovnu uporabu na gradilišni deponij. U cijenu uključiti potrebna razupiranja, crpljenje vode iz jame do završetka radova i planiranje dna.</t>
  </si>
  <si>
    <t xml:space="preserve">Dobava i ugradnja šljunka za izradu posteljice debljine sloja 5-10 cm kao podloga podnu ploču okna s mehaničkim nabijanjem do potrebne zbijenosti. </t>
  </si>
  <si>
    <t>Izrada vodomjernog okna u zelenoj površini. Iskop je obuhvaćen u stavci iskopa. Rad obuhvaća izradu dvostrane oplate, ugradnju armature u pokrovnu ploču okna, ugradnju lijevano željeznog poklopca 60x60 cm nosivosti 150 kN te betoniranje okna vodonepropusnim betonom C 16/20. Za silaz u okno ugrađuju se lijevanoželjezne stupaljke na međusobnom razmaku od 30 cm- Prva stupaljka se montira 70 cm ispod terena. U stavku je uključena nabava i doprema svog potrebnog materijala za kompletno izvedeno vodomjerno okno dubine prema kotama iz projekta. Debljina stijenki d=20 cm.</t>
  </si>
  <si>
    <t>Obračun po kom izvedenog vodomjernog okna.</t>
  </si>
  <si>
    <t>Obračun po komadu postavljenog vodomjera.</t>
  </si>
  <si>
    <t xml:space="preserve">Iskop temelja objekta bilo koje kategorije sa odlaganjem viška materijala na mjestu predviđenom na gradilištu za ponovnu upotrebu. 
</t>
  </si>
  <si>
    <t>trakasti temelji objekta-iskop se obavlja do projektirane dubine tj. do donje kote ispod temeljnih greda</t>
  </si>
  <si>
    <t>stope stupova-Iskop do donje kote podložnog betona ispod ab temeljnih stopa stupova</t>
  </si>
  <si>
    <t>- sloj 20 cm drobljeni kameni materijal 0/64,    zbijenost Ms=80 MN/m2</t>
  </si>
  <si>
    <t>- sloj 20 cm drobljeni kameni materijal 0/32,    zbijenost Ms=80 MN/m2</t>
  </si>
  <si>
    <t>Betoniranje armiranih stopa stupova u oplati koja je obračunata ovom stavkom, betonom razreda tl. čvrstoće C 25/30, XC2 u zemlji, na sloju podložnog betona debljine cca 10 cm. Stope dimenzija prema projektu.</t>
  </si>
  <si>
    <t>Betoniranje temeljnih greda između temeljnih stopa</t>
  </si>
  <si>
    <t>Betoniranje armiranobetonskih temeljnih greda u oplati koja je obračunata ovom stavkom, betonom  C25/30, XC2 u oplati, širine 20 cm, promjenjive visine prema projektu.</t>
  </si>
  <si>
    <t>Betoniranje nadtemeljnih stupova</t>
  </si>
  <si>
    <t xml:space="preserve">Betoniranje armiranih nadtemeljnih stupova u oplati koja je obračunata ovom stavkom, betonom razreda tl.čvrstoće C 25/30, XC2 (2500 kg/m3). Nadtemeljni stupovi objekta poprečnog presjeka 36/36 cm, promjenive visine prema projektu. Armirati prema stat.proračunu. </t>
  </si>
  <si>
    <t>Izvođač je dužan sa davanjem ponude dostaviti traženi uzorak sa pratećim tehničkim listom. Čelična podkonstrukcija nije predmet ove pozicije. Sve izvesti i ponuditi u skladu s općim napomenama i opisu stavke.Prije same izrade limarskih radova potrebno je uzeti izmjeru na licu mjesta. U cijenu uključen sav potreban rad, materijalom, pomoćni materijal i dijelovi.</t>
  </si>
  <si>
    <t>Opšav spoja zida s drugim zidom</t>
  </si>
  <si>
    <t>U sklopu vrata su manja zaokretna vrata širine 100 cm za prolaz osoba.</t>
  </si>
  <si>
    <t>Izrada, dobava te postava metalnih sekcijskih industrijskih vrata dimenzija 300/300 cm. Obračun sa kompletnim okovom, bravom i kvakom, te vodilicama učvršćenim za fasadne panele. U cijenu obavezno uključiti i postavu i pripasavanje, sav pomoćni materijal te dobavu i postavu svih potrebnih pokrovnih letvica, kao i automatiku, sve do potpune gotovosti i funkcionalnosti. Prije izvedbe uzeti izmjeru na licu mjesta.</t>
  </si>
  <si>
    <t>Dobava materijala, izrada i montaža dvodijelnog aluminijskog prozora na pročelju hale. Otklapanje pomoću ventus sistema. Ostakljenje sa izo staklom 4mm+12mm+4mm. ProfiI sa prekinutim toplinskim mostom. Ugradnja prozora sa vanjske strane fasade. Visina parapeta p=100 cn. RAL boja po odabiru projektanta. Uključivo sav spojni i pričvrsni materijal, brvtljenje i platformu za rad na visini. Izrada prema projektu uz prethodne izmjere na licu mjesta i dogovoru s projektantom.</t>
  </si>
  <si>
    <t>Široki iskop ispod prometnih i parkirnih površina</t>
  </si>
  <si>
    <t xml:space="preserve">Dobava i polaganje geotekstila 400g, preklopi 20cm, ispod asfaltnih površina.
</t>
  </si>
  <si>
    <t xml:space="preserve">donji nosivi sloj debljine 20cm, Ms≥80 MN/m2. </t>
  </si>
  <si>
    <t xml:space="preserve">Dobava svog materijala i polaganje rubnjaka u pravocrtnoj formi, ugradnja u svježi beton. Uključivo pripremu i zbijanje podloge, dobavu i ugradnju zemno vlažnog betona C16/20, ugradnju prema tehničkom uputstvu i detalju, fugiranje spojeva finim cementnim mortom. 
</t>
  </si>
  <si>
    <t xml:space="preserve">Izvedbi donjeg nosivog sloja može se prići nakon ispitanog i po nadzornom inženjeru preuzetom nosivom sloju tampona. Ova stavka obuhvaća:
-  dobavu i dopremu asfaltne mješavine,
 - čišćenje i prskanje podloge za asfalt
 - razastiranje, valjanje i njega asfalta
Obuhvaćen je sav materijal, rad i alat na izradi sloja kao i sva potrebna tekuća i kontrolna ispitivanja s izradom atesta za dokaz kvalitete ugrađenog sloja. 
</t>
  </si>
  <si>
    <t>Izradi ovog sloja može se prići nakon propisno izvedenog i po nadzornom inženjeru preuzetom BNS22. Ova stavka obuhvaća:
 - dobavu i dopremu asfaltne mješavine,
 - čišćenje i prskanje podloge za asfaltbeton,
 - razastiranje, valjanje i njega asfaltbetona.
Obuhvaćen je sav materijal, rad i alat na izradi sloja kao i sva potrebna tekuća i kontrolna ispitivanja.</t>
  </si>
  <si>
    <t xml:space="preserve"> · kolnik AC 8 surf, d=4 cm na BNS22</t>
  </si>
  <si>
    <t>Nasipavanje zemljom</t>
  </si>
  <si>
    <t>zemlja iz dovoza</t>
  </si>
  <si>
    <t>zemlja iz iskopa</t>
  </si>
  <si>
    <t>zemlja</t>
  </si>
  <si>
    <t>humus  d=20 cm</t>
  </si>
  <si>
    <t>humus d=20 cm</t>
  </si>
  <si>
    <t xml:space="preserve">Strojni široki iskop za prometne površine bez obzira na kategoriju tla, utovar na vozilo, odvoz na gradilišnu deponiju radi ponovne ugradnje. Iskop je dubine 50cm, u blagom nagibu.  Obračun u sraslom stanju. </t>
  </si>
  <si>
    <t>široki iskop, utovar, gradilišna deponija d=30 cm</t>
  </si>
  <si>
    <t>Betoniranje podložnog betona ispod temeljnih stopa stupova. Betoniranje betonom razreda tl. čvrstoće C 16/20 (2200 kg/m3) u debljini 10 cm.</t>
  </si>
  <si>
    <t>OBRAČUN: po m3</t>
  </si>
  <si>
    <t>Fasadna skela</t>
  </si>
  <si>
    <t>Dobava, montaža i demontaža fasadne skele. Skela mora biti statički proračunata s čvrstim podnicama i propisanim zaštitnim ogradama. Treba ju montirati tako da omogućuje radove na izradi fasadne i krovne konstrukcije.</t>
  </si>
  <si>
    <t>Obračun po m2 stvarno montirane skele.</t>
  </si>
  <si>
    <t xml:space="preserve">Metalna konstrukcija </t>
  </si>
  <si>
    <t xml:space="preserve">Dobava materijala čelične konstrukcije od standardnih profila, antikorozivna zaštita i montaža čelične konstrukcije. Stavkom je obuhvaćena dobava i montaža ankera za sidrenje čelične konstrukcije u AB temelje. Spojevi elemenata konstrukcije izvode se zavarivanjem ili vijcima. Elementi čelične konstrukcije se nakon odmašćivanja štite 2xtemeljnim premazom te 2x završnim premazom u boji koju odredi investitor. U cijenu uključeni svi elementi metalne konstrukcije za ugradnju pokrova prema projektu konstrukcije te sva spojna sredstva. </t>
  </si>
  <si>
    <t>LIMARSKI RADOVI</t>
  </si>
  <si>
    <t>Sljemeni opšav</t>
  </si>
  <si>
    <t>Dobava materijala i izrada sljemenog opšava krova od čeličnog plastificiranog lima 0,60 mm razvijene širine 50,0 cm. Komplet s vijcima i kapicama.</t>
  </si>
  <si>
    <t>Dobava materijala i izrada  tipskog limenog opšava, na svim spojevima zida s drugim zidom. Opšav od čeličnog plastificiranog lima 0,60 mm razvijene širine 20,0 cm. Komplet s vijcima i kapicama.</t>
  </si>
  <si>
    <t>Izrada,dobava i montaža limenih opšava prozora i vrata, bojanih u RAL-u kao i bravarija, od čeličnog pocinčanog lima d=0,6 mm. Opšavi se ugrađuju na fasadu r.š. do 40 cm.  Prije same izrade limarskih radova potrebno je uzeti izmjeru na licu mjesta.  Komplet s vijcima i kapicama.</t>
  </si>
  <si>
    <t>Dobava materijala i izrada opšava zabata od čeličnog plastificiranog lima 0,60 mm razvijene širine 35,0 cm. Komplet s vijcima i kapicama.</t>
  </si>
  <si>
    <t>Opšav zabata-veterlajsna</t>
  </si>
  <si>
    <t xml:space="preserve">Pokrov-sendvič termoizolacijski panel sa 15 mm poliuretana i sa Alu folijom s donje strane
</t>
  </si>
  <si>
    <t xml:space="preserve">Zidna obloga-sendvič termoizolacijski panel sa 15 mm poliuretana i sa Alu folijom s donje strane
</t>
  </si>
  <si>
    <t>Pokrivanje krova pokrovom od krovnih termo sendvič panela sastavljenog od: 
- profilirani pocinčani lim 0,05 cm 
- toplinska izolacija 1,5 cm 
- ALU folija
Boja prema izboru investitora. Termo paneli postavljaju se na metalnu podkonstrukciju. Učvršćenje nehrđajućim samonareznim brtvenim vijcima iz visokokvalitenog čelika, s navulkaniziranim neoprenskim brtvilom, pričvrsni elementi u istoj boji kao i lim. Uključivo tipski vertikalni i hrizontalni spojevi panela - reška maksimalno 4 cm. Spojevi se izvode tipskim završnim profilima pocinčanim i završno obojenim RAL kao i paneli. Svi prodori, za vrata, prozore i ventilacijske reške, kao i svi unutrašnji i vanjski uglovi moraju se izvesti s kutnim profilima i tipskim elementima. Obavezna ugradnja brtvenih traka na stupovima i betonskim panelima te kod vertikalnih fuga.
Ploče nevidljivo pričvršćene, trake za brtvljenje između ploča. Pokrivanje vertikalnih spojnih fuga s odgovarajućim, na koroziju otpornim profilima. Pokrivanje kutova, spojeva građevinske konstrukcije i vrata, prozore, rešetke ventilacije s urednim profilima i rubnim profilima zaštićenim od korozije. Sve navedeno je obuhvaćeno ovom stavkom.</t>
  </si>
  <si>
    <t xml:space="preserve">Okapni opšav </t>
  </si>
  <si>
    <t>Dobava materijala i izrada limenog opšava na spoju visećeg žljeba i krovnog pokrova, od čel. plastificiranog lima d=0,60 mm, razvijene širine 30 cm, s potrebnim preklapanjem, nosačima, kukama i pričvršćenjem. Boja i ton lima prema odabiru projektanta.</t>
  </si>
  <si>
    <t>Dobava i ugradnja krovnih žljebova polukružne izvedbe od čel. plastificiranog lima d=0,60 mm, boja istovjetna boji pokrova, s potrebnim kukama iz alu legure otporne na savijanje i zaokretanje i potrebnim vodokotlićem uz dodatak sredstva za brtvljenje i lijepljenje, te odgovarajućih alu patentnih zakovica (poštivati propise proizvođača!), stručno montirati u padu, uklj. upuštanje žljebnih kuka.</t>
  </si>
  <si>
    <t>Nasipavanje zemljom nakon izvedbe temeljnih stopa i temeljnih greda unutar tlocrta građevine i oko temeljnih stopa i greda uz grubo poravnavanje nivelčete, u slojevima do 30 cm nabijanjem do modula stišljivoti M=20 N/cm2.</t>
  </si>
  <si>
    <t>Tipski snjegobrani za odabrani pokrov opisan u st. 1 troškovnika, trokutastog presjeka. Ugrađuju se kontunuirano u cijeloj dužini žljeba u redovima. Broj redova prema uputama proizvođača u odnosu na podneblje izgradnje.</t>
  </si>
  <si>
    <t>Koordinirati sa HEP - ODS d.o.o. Elektrolika Gospić, iskop kabelskog rova i polaganje napojnog kabela od SPMO do GRO, te iskop i polaganje uzemljivača. Predmetno, iz razloga što se izvodi prema tehničkom rješenju i uvjetima HEP-a. Po potrebi dio radova  izvodi HEP. Ponuditi uslugu koordinacije.</t>
  </si>
  <si>
    <t xml:space="preserve">U ormar je ugrađena slijedeća oprema:   </t>
  </si>
  <si>
    <t>Katodni odvodnik klase II, 0,5 kV, L/N komplet s podnožjem (TT sustav), komplet sa pripadnim predosiguračima.</t>
  </si>
  <si>
    <t>Automatski osigurač B6A/1p</t>
  </si>
  <si>
    <t>Automatski osigurač B16A/1p</t>
  </si>
  <si>
    <t>Nabavka isporuka i ugradnja industrijskog  razvodnog ormarića (PPK) plastične izvedbe  s priključnicama 2x1f 16A, strujnom zaštitnom sklopkom RCD 40A/2/0,03A ,   osiguračima 2xC16A/1 izveden sa stupnjem zaštite  IP 55 .</t>
  </si>
  <si>
    <t xml:space="preserve">Nabavka,isporuka i montaža n(p)/ž opreme sa završnim spajanjem;priključnica, sklopki, kutija  i ostalog instalacionog materijala proizvođača  ELLABO; LEGRAND ili nekog drugog jednako vrijednog proizvođača opreme. Priključnice i prekidači se ugrađuju dijelom u betonske zidove, a dijelom u zidove izvedene blokom </t>
  </si>
  <si>
    <t xml:space="preserve">Nabavka isporuka i ugradnja  n(p)/ž na zid sklopke, obične jednopolne  250V/10A, kompletno s kutijom, okvirom i nosačem.  </t>
  </si>
  <si>
    <t xml:space="preserve">Nabavka isporuka i ugradnja n(p)/ž na zid sklopke, serijske 250V/10A, kompletno s kutijom, okvirom i nosačem.   </t>
  </si>
  <si>
    <t>Nabavka isporuka i ugradnja n(p)/ž  priključnice 1P+N+PE   250V/16A, s poklopcem i kutijom Ø60mm</t>
  </si>
  <si>
    <t>2.6</t>
  </si>
  <si>
    <t xml:space="preserve">U koordinaciji sa izvođačima strojarskih radova, postaviti i spojiti pripadajuće uređaje sa razvodnim (upravljačkim) ormarima (kotlovnica), te ostalom elektroopremom. Surađivati sa ostalim izvođačima u ugradnji elektroopreme. </t>
  </si>
  <si>
    <t>2.7</t>
  </si>
  <si>
    <t>Nabavka, isporuka i ugradnja rasvjetnih tijela (unutarnja i vanjska rasvjeta). Stavka obuhvaća sav neophodan montažni pribor i materijal kao i spajanje rasvjetnih tijela na mjestu ugradnje.Odabrani tip rasvjete ne  isključuje rasvjetu jednako vrijednih i istih karakteristika drugog proizvođača rasvjete. Rasvjetna tijela dogovarati sa investitorom. Napomena: boja i oblik rasvjetnog tijela je prema odabiru arhitekta.</t>
  </si>
  <si>
    <t>2.7.1</t>
  </si>
  <si>
    <t>Dobava i ugradnja, nadgradne vodotijesne sa simetričnom širokom distribucijom svjetlosti.</t>
  </si>
  <si>
    <t>Kućište je izrađeno od polikarbonata.</t>
  </si>
  <si>
    <t>Difuzor opalni polikarbonatni sa refrakcijskim prizmama.</t>
  </si>
  <si>
    <t>Ukupna snaga svjetiljke maksimalno 62,6 W.</t>
  </si>
  <si>
    <t>Izlaznog svjetlosnog toka svjetiljke minimalno 7770 lm.</t>
  </si>
  <si>
    <t>Efikasnost svjetiljke minimalno 124 lm/W.</t>
  </si>
  <si>
    <t>Kromacitet tolerancija MacAdam: 3.</t>
  </si>
  <si>
    <t>Temperaturni raspon rada : -20°C to +30°C.</t>
  </si>
  <si>
    <t>Dimenzije svjetiljke: 1600 x 92 x 90 mm (±5%).</t>
  </si>
  <si>
    <t>Mogućnost prolaznog ožičenja.</t>
  </si>
  <si>
    <t>Masa svjetiljke: 2,5 kg (±5%).</t>
  </si>
  <si>
    <t>Predpojna naprava:  elektronička prigušnica.</t>
  </si>
  <si>
    <t>2.7.2</t>
  </si>
  <si>
    <t>Dobava i ugradnja, nadgradne nužne LED svjetiljke namjenjene za osvjetljenje otvorenih ruta s minimalno 0,5 lx prema EN 1838 ili jednakovrijedno.</t>
  </si>
  <si>
    <t>Ukupna snaga svjetiljke maksimalno 6 W.</t>
  </si>
  <si>
    <t>Izlaznog svjetlosnog toka svjetiljke minimalno 524 lm.</t>
  </si>
  <si>
    <t>Rad u pripravnom spoju.</t>
  </si>
  <si>
    <t>Funkcija autotesta.</t>
  </si>
  <si>
    <t>Rad u temperaturnom području od +10°C do + 40°C.</t>
  </si>
  <si>
    <t>Otpornost na mehaničke udarce minimalno IK06.</t>
  </si>
  <si>
    <t>Dimenzije svjetiljke: Ø170 x 66,5 mm (±5%).</t>
  </si>
  <si>
    <t>2.7.3</t>
  </si>
  <si>
    <t>Dobava nadgradne nužne LED svjetiljke sa asimetričnom optikom namjenjene za osvjetljenje hidranata  s minimalno 5 lx prema EN 1838 ili jednakovrijedno.</t>
  </si>
  <si>
    <t>Svjetiljka je montirana na zidnoj konzoli na visini 2,5m,udaljena 40cm na površini konzole.</t>
  </si>
  <si>
    <t>Ukupna snaga svjetiljke maksimalno 6,5 W.</t>
  </si>
  <si>
    <t>Izlaznog svjetlosnog toka svjetiljke minimalno 204 lm.</t>
  </si>
  <si>
    <t>Rad u temperaturnom području od +10°C do + 40°C</t>
  </si>
  <si>
    <t>Dimenzije svjetiljke: 269 x 40 x 144 mm (±5%).</t>
  </si>
  <si>
    <t>2.7.4</t>
  </si>
  <si>
    <t>Dobava i ugradnja, metalne zidne konzole u IP65 zaštiti za prihvat svjetiljke Em2 iz projekta.</t>
  </si>
  <si>
    <t>Minimalna duljina konzole 400mm.</t>
  </si>
  <si>
    <t>2.7.5</t>
  </si>
  <si>
    <t>Dobava nadgradne piktogramske LED svjetiljke za označavanje smjera izlaza.</t>
  </si>
  <si>
    <t>2.7.6</t>
  </si>
  <si>
    <t>Dobava i ugradnja, LED vanjske zidne svjetiljke Ax, sa sljedećim ili boljim karakteristikama:</t>
  </si>
  <si>
    <t>Kućište svjetiljke je izrađeno od tlačno lijevanog aluminija završne obrade teksturirane sive boje.</t>
  </si>
  <si>
    <t>Optika zaštićena kaljenim staklom.</t>
  </si>
  <si>
    <t>Ukupna snage sjetiljke ≤ 20 W.</t>
  </si>
  <si>
    <t>Izlaznog svjetlosnog toka svjetiljke ≥ 2.628 lm.</t>
  </si>
  <si>
    <t>Svjetlosna iskoristivost svjetiljke minimalno 99%.</t>
  </si>
  <si>
    <t>Svjetlotehnička iskoristivost svjetiljke ≥ 131 lm/W.</t>
  </si>
  <si>
    <t>Temperatura boje svjetlosti maksimalno 3200 K.</t>
  </si>
  <si>
    <t>Faktor uzvrata boje (Ra) minimalno 70.</t>
  </si>
  <si>
    <t>Stupanj IP zaštite minimalno IP65.</t>
  </si>
  <si>
    <t>Klasa električne zaštite I.</t>
  </si>
  <si>
    <t>Stupanj mehaničke zaštite svjetiljke minimalno IK09.</t>
  </si>
  <si>
    <t>Prenaponska zaštita 10kV (Imax=10kA).</t>
  </si>
  <si>
    <t>Životni vijek od minimalno 100.000 sati pri stopi kvara 10% (B10) uz minimalno 95% nazivnog svjetlosnog toka tijekom životnog vijeka (L95).</t>
  </si>
  <si>
    <t>Masa svjetiljke: cca 5,5 kg. (±10%)</t>
  </si>
  <si>
    <t>Mogućnost podešavanja snage i svjetlosnog toka u najmanje pet vremenskih intervala.</t>
  </si>
  <si>
    <t>Mogućnost redukcije snage 50% 2 sata prije i 4 sata nakon sredine noći.</t>
  </si>
  <si>
    <t>Automatski prekid napajanja prilikom otvaranja kućišta svjetiljke.</t>
  </si>
  <si>
    <t>Izjave i certifikati: CE,ENEC+</t>
  </si>
  <si>
    <t>Oznaka svjetiljke V1.</t>
  </si>
  <si>
    <t>2.8.</t>
  </si>
  <si>
    <t>Dobava, montaža i spajanje tipkala za isključenje napona u slučaju hitnosti (požara). (Tipkalo kao tip kojem se pri uporabi ne razbija staklo.)</t>
  </si>
  <si>
    <t xml:space="preserve">Dobava, polaganje i spajanje kabela kao tip NYY 3x16 mm2, u PVC cijevi ugrađivati u tijeku građevinskih radova (od ormara GRO do SPMO). </t>
  </si>
  <si>
    <t>Nabavka isporuka i polaganje komplet instalacionog materijala i pribor. Polaganje savitljivih el. instalacijskih  cijevi u zidove i podove, probijanje i bušenje zidova. Polaganje kabela u kabelske kanale, savitljive plastične el. instalacione cijevi, PNT cijevi, spajanje u pripadajućim kutijama.</t>
  </si>
  <si>
    <t>Kabel NYM-J (PP-Y) 3x4 mm2</t>
  </si>
  <si>
    <t>3.5</t>
  </si>
  <si>
    <t>3.6</t>
  </si>
  <si>
    <t xml:space="preserve">Izrada kabelske (kabel U0 / U = 0,6/1 kV). Stavka obuhvaća iskop rova od razvoda GRO do SPMO, polaganje PEHD cijevi, energetskog kabela (PPOO-Y), polaganje crvene upozorne trake sa natpisom, zatrpavanje rova slojevima pjeska i čiste zemlje, postavljanje plastičnih štitnika, snimanje kanalizacije prije zatrpavanja, sanacija radilišta po završetku. </t>
  </si>
  <si>
    <t>Strojni iskop rova minimalne širine 0,4m i dubine 0,8m za PEHD cijev.</t>
  </si>
  <si>
    <t>Dobava i polaganje dvoslojnih korugiranih PVC/PEHD cijevi u prethodno pripremljen zemljani rov prema donjoj specifikaciji. Cijev mora biti izrađena iz polietilena visoke gustoće, sa vanjskom rebrastom stijenkom i unutrašnjom glatkom, pogodne za direktno polaganje u zemlju i beton. Sve spojeve cijevi izvesti tipskim spojnicama. Svi položeni segmenti cijevi moraju biti opremljeni metalnim foršpanom za provlačenje kabela.</t>
  </si>
  <si>
    <t>1 × PVC Ø50mm za energetsku instalaciju</t>
  </si>
  <si>
    <t>4.2.</t>
  </si>
  <si>
    <t>4.3.</t>
  </si>
  <si>
    <t>4.4.</t>
  </si>
  <si>
    <t>4.5.</t>
  </si>
  <si>
    <t>4.6.</t>
  </si>
  <si>
    <t xml:space="preserve">Strojni iskop rova minimalne širine 0,6m i dubine 0,8m za uzemljivač. </t>
  </si>
  <si>
    <t>4.7.</t>
  </si>
  <si>
    <r>
      <t xml:space="preserve">Nabava i polaganje pocinčane trake </t>
    </r>
    <r>
      <rPr>
        <b/>
        <i/>
        <sz val="10"/>
        <rFont val="Arial"/>
        <family val="2"/>
        <charset val="238"/>
      </rPr>
      <t>(FE ZN) 40x3 mm</t>
    </r>
    <r>
      <rPr>
        <b/>
        <sz val="10"/>
        <rFont val="Arial"/>
        <family val="2"/>
        <charset val="238"/>
      </rPr>
      <t xml:space="preserve"> </t>
    </r>
    <r>
      <rPr>
        <sz val="10"/>
        <rFont val="Arial"/>
        <family val="2"/>
        <charset val="238"/>
      </rPr>
      <t xml:space="preserve">i spojnog pribora sa razmatanjem i ispravljanjem trake, te izradom spojeva. </t>
    </r>
  </si>
  <si>
    <t>4.8.</t>
  </si>
  <si>
    <t>5.2.</t>
  </si>
  <si>
    <t>5.3.</t>
  </si>
  <si>
    <t xml:space="preserve">Brtvljenje prolaza kabela pojedinačno. </t>
  </si>
  <si>
    <t>5.4.</t>
  </si>
  <si>
    <t xml:space="preserve">Pribavljanje Izjava o sukladnosti za domaću i uvoznu električnu opremu na hrvatskom jeziku </t>
  </si>
  <si>
    <t>5.6.</t>
  </si>
  <si>
    <t xml:space="preserve">Usluga inženjera gradilišta elektrotehničke struke pri izvođenju elektrotehničkih radova, priprema za tehnički pregled i primopredaju radova (certifikati, izjave o sukladnosti, pisana izjava izvođača radova) te sudjelovanje na tehničkom pregledu. </t>
  </si>
  <si>
    <t xml:space="preserve">Dobava i sijanje trave. Jedinična cijena obuhvaća fino ravnanje površine, sijanje trave te jednokratno gnojenje.
</t>
  </si>
  <si>
    <t>Čišćenje niskog raslinja i šiblja sa utovarom u vozilo i  odvozom na deponij udaljen do 10 km.</t>
  </si>
  <si>
    <t>Obračun po m2</t>
  </si>
  <si>
    <t>NO 32</t>
  </si>
  <si>
    <t xml:space="preserve">Iskop materijala za rovove neovisno o kategoriji tla u koje se polaže vodovodna cijev za unutarnju hidrantsku mrežu s privremenim odlaganjem iskopanog materijala za ponovnu uporabu na gradilišni deponij. Širina iskopa rova 0,6 m, dubina do 1,2 m. U cijenu uključiti potrebna razupiranja rova i crpljenje vode iz rova do završetka radova u rovu i planiranje dna rova sa potrebnim padom. 
</t>
  </si>
  <si>
    <t>Dobava i ugradnja horizontalnog vodomjera, promjer Ø32 mm, komplet s fazonskim elementima. Vodomjer se ugrađuje u vodomjerno okno.</t>
  </si>
  <si>
    <t xml:space="preserve">Dobava i ugradnja kanalizacijskih cijevi za odvod oborinske vode s prometnih i manipulativnih površina, s naglavnim spojevima, potrebnim fazonskim komadima, brtvama i potrošnim materijalom. U cijenu uključiti prodore u okna i učvršćenje. </t>
  </si>
  <si>
    <t>Ø 125</t>
  </si>
  <si>
    <t>Iskop-upojni bunar</t>
  </si>
  <si>
    <t>Iskop materijala za upojni bunar s privremenim odlaganjem iskopanog materijala za ponovnu uporabu na gradilišni deponij. U cijenu uključiti potrebna razupiranja, crpljenje vode iz jame do završetka radova i planiranje dna.</t>
  </si>
  <si>
    <t>Posteljica ispod podnih ploča</t>
  </si>
  <si>
    <t xml:space="preserve">Dobava i ugradnja šljunka za izradu posteljice debljine sloja 5-10 cm kao podloga za okna i podne ploče sa  mehaničkim nabijanjem do potrebne zbijenosti. </t>
  </si>
  <si>
    <t>Upojni bunar</t>
  </si>
  <si>
    <t>Dobava materijala i izrada upojnog bunara od betona C25/30 s armaturom u glatkoj oplati, debljine stijenki okna 20 cm, dimenzije svjetlog otvora 1,6x1,6x2,0 m. U cijenu uključiti armirano betonsko okno otvora 60x100 cm za pristup dubine cca 80 cm s penjalicama i ljevano željeznim poklopcem 60x60 cm nosivosti 150 kN.</t>
  </si>
  <si>
    <t xml:space="preserve">Odvoz viška materijala
</t>
  </si>
  <si>
    <t xml:space="preserve">Odvoz viška materijala. Prijevoz iskopanog i utovarenog materijala do mjesta istovara. 
</t>
  </si>
  <si>
    <t>Obračun po m3 odvezenog materijala u sraslom stanju.</t>
  </si>
  <si>
    <t>PE slivnik</t>
  </si>
  <si>
    <t>Dobava, polaganje i ugradnja polietilenskog PE slivnika DN 125 mm. Slivnike postaviti na pripremljenu pješčanu posteljicu, poravnati po pravcu i niveleti uz kontrolu geodetskim instrumentom. Obračun po komadu ugrađenog slivnika.</t>
  </si>
  <si>
    <t>GRAD GOSPIĆ, BUDAČKA 55, GOSPIĆ
OIB: 22538763965
TROŠKOVNIK RADOVA
Izgradnja poslovne građevine za smještaj vozila i opreme Gradskog društva Crvenog križa
TD: 02-10/21-T</t>
  </si>
  <si>
    <t>GRAD GOSPIĆ, BUDAČKA 55, GOSPIĆ 
OIB: 22538763965
TROŠKOVNIK RADOVA
Izgradnja poslovne građevine za smještaj vozila i opreme Gradskog društva Crvenog križa
TD: 02-10/21-T</t>
  </si>
  <si>
    <t>NAPOMENA: Sve mikrolokacije priključaka hladne i tople vode prije izrade obavezno detaljno odrediti i provjeriti s investitorom.</t>
  </si>
  <si>
    <t>Izvedba BNS1622 kolnika</t>
  </si>
  <si>
    <t>kolnik BNS 16, d=5 cm na uvaljanom tamponu Ms=80 MN/m2</t>
  </si>
  <si>
    <t xml:space="preserve">Kanal za linijsku odvodnju
</t>
  </si>
  <si>
    <t>Obračun po komadu</t>
  </si>
  <si>
    <t xml:space="preserve">Pokrovna rešetka
</t>
  </si>
  <si>
    <t xml:space="preserve">Dobava i montaža pokrovne rešetke za opterećenje C 250 (srednje teški promet) za kanal za linijsku odvodnju iz prethodne stavke, sa sistemom bez vijčane ukrute Drainlock. Rešetka je širine 173 mm, duljine 1000 mm. 
</t>
  </si>
  <si>
    <t xml:space="preserve">kanal za linijsku odvodnju
</t>
  </si>
  <si>
    <t>čeona stijenka</t>
  </si>
  <si>
    <t>sabirinik</t>
  </si>
  <si>
    <t xml:space="preserve">Planiranje dna rova
</t>
  </si>
  <si>
    <t xml:space="preserve">Planiranje dna rova kanala za linijsku odvodnju oborinskih voda s točnošću +/- 0,5 cm.
</t>
  </si>
  <si>
    <t>Dobava i montaža kanala za linijsku odvodnju oborinskih voda po sistemu ACO DRAIN-Multiline V150 ili jednakovrijedan, izrađen od polimerbetona, građevinske visine 210-310 mm. Svjetla širina kanala je 150 mm, građevinska širina 185 mm, građevinska dužina 1000 mm. Rubovi kanala su ojačani kutnikom od lijevanog željeza debljine 5 mm koji služi kao dosjed za polaganje pokrovne rešetke. Kanal se izvodi polaganjem na betonsku podlogu marke C12/15 debljine sloja 15 cm, bočno kanal založiti betonom. Gornji rub rešetke se izvodi u razini 2-5 mm ispod kote gotove završne okolne površine. Sve s priborom za montažu do potpune funkcionalnosti. Stavka uključuje i čeonu stijenku s izljevom DN 150 te pripadajući sabirnik komplet za ACO DRAIN-Multiline V150 ili jednakovrijedan.</t>
  </si>
  <si>
    <t>Gospić, studeni 2022.</t>
  </si>
  <si>
    <t>Faza</t>
  </si>
  <si>
    <t xml:space="preserve">2-polni prekidač s diferencijalnom zaštitom 40 A/30 mA, tip iID </t>
  </si>
  <si>
    <t>Ponuđeni jamstveni rok kvalitete ponude koja je predmet ocjene:</t>
  </si>
  <si>
    <t>NAPOMENA: Jamstveni rok moguće je iskazivati isključivo cijelim brojem (ne decimalnim) u mjesecima (npr. 24, 36, 48 i sl.).</t>
  </si>
  <si>
    <t>Jamstveni rok za otklanjanje nedostataka (J)</t>
  </si>
  <si>
    <t>TROŠKOVNIK</t>
  </si>
  <si>
    <t>NARUČITELJ: GRAD GOSPIĆ, Budačka 55, Gospić</t>
  </si>
  <si>
    <t xml:space="preserve">PONUDITELJ: </t>
  </si>
  <si>
    <t xml:space="preserve">(naziv, adresa/ sjedište ponuditelja, OIB)
</t>
  </si>
  <si>
    <t>PREDMET NADMETANJA: Izgradnja poslovne građevine za smještaj vozila i opreme Gradskog društva Crvenog križa, ev. br.JNMV-12/23</t>
  </si>
  <si>
    <t>U ovom troškovniku navedena su tehnička pravila i osnovna obilježja (karakteristke) koja opisuju predmet nabave pomoću hrvatskih, odnosno europskih i međunarodnih normi.</t>
  </si>
  <si>
    <t>Za sve dijelove predmeta nabave u kojima se upućuje na norme, ponuditelji su slobodni nuditi rješenja koja na jednakovrijedan način zadovoljavaju zahtjeve definirane troškovnikom.</t>
  </si>
  <si>
    <t>Pored opisa stavke ostavljen je prostor za upis jednakovrijednog rješenja, u koji se upisuje naziv proizvoda/opreme i naziv proizvođača. Ćelije u koja se upisuju jednakovrijedna rješenja (ako je primjenjivo) označena su žutom bojom.</t>
  </si>
  <si>
    <t xml:space="preserve">Upute za popunjavanje: </t>
  </si>
  <si>
    <t>popunjava se ćelija A6 (šesti redak) označena plavom bojom na način da se upiše naziv ponuditelja, adresa/ sjedište i OIB ponuditelja,</t>
  </si>
  <si>
    <t>ako je primjenjivo, ponuditelj pored opisa stavke upisuje ponuđeno (jednakovrijedno) rješenje.</t>
  </si>
  <si>
    <t xml:space="preserve">NAPOMENA: Ukoliko su stavke u troškovniku opisane uz navođenje marke ili izvora, ili posebnog procesa, ili norme, ili zaštitnog znaka, patenta, tipa ili posebnog podrijetla ili proizvodnje, smatra se da su takve stavke popraćene  formulacijom „ili jednakovrijedno“. 
</t>
  </si>
  <si>
    <t>Jednakovrijedno:</t>
  </si>
  <si>
    <t xml:space="preserve">Dobava, postavljanje i spajanje razdjelnika, sukladno HRN EN 61439 ili "jednakovrijedno", razvodnog ormara GRO (sukladno jednopolnoj shemi sa 30 % rezerve), izvedenog kao  (ugradni/nadgradni, dogovor sa investitorom). Razdjelnik GRO je iz samogasive teško zapaljive plastične mase, ormar  sa vratima, bravom i ključem u minimalnoj zaštiti IP 44. </t>
  </si>
  <si>
    <t>Ispitivanje elektroinstalacija i izdavanje Zapisnika o ispitivanju, sukladno HRN EN 60364 ili "jednakovrijedno" (vizualni pregled, mjerenje neprekinutosti zaštitnog vodiča i vodiča za glavno i dodatno izjednačenje potencijala, otpor izolacije, funkcionalnost zaštite - ZUDS, impedancija petlje kvara, mjerenje otpora uzemljenja).  Funkcionalno ispitivanje instalacije sa opisom ispitivanja.</t>
  </si>
  <si>
    <r>
      <t xml:space="preserve">popunjavaju se ćelije u stupcu F - </t>
    </r>
    <r>
      <rPr>
        <b/>
        <sz val="11"/>
        <rFont val="Calibri"/>
        <family val="2"/>
        <charset val="238"/>
        <scheme val="minor"/>
      </rPr>
      <t xml:space="preserve">Jedinična cijena (bez PDV-a) u EUR </t>
    </r>
    <r>
      <rPr>
        <sz val="11"/>
        <rFont val="Calibri"/>
        <family val="2"/>
        <charset val="238"/>
        <scheme val="minor"/>
      </rPr>
      <t>na način da se upisuje jedinična cijena izražena u euru i zaokružena na dvije decimale, ostala polja se automatski popunjavaju,</t>
    </r>
  </si>
  <si>
    <t>Materijal nabijati odgovarajućim vibracionim strojevima, a zbijenost mora biti barem Ms≥80 MN/m2, što je potrebno ispitati kružnom pločom Ø 30 cm, prema HRN U.B1.046 ili jednakovrijedno. U svemu prema projektu. Obračun se vrši u zbijenom stanju po m3 izrađenog potrebnog sloj</t>
  </si>
  <si>
    <r>
      <t>Cijena stavke (po jedinici mjere) (</t>
    </r>
    <r>
      <rPr>
        <sz val="10"/>
        <rFont val="Calibri"/>
        <family val="2"/>
        <charset val="238"/>
      </rPr>
      <t>€</t>
    </r>
    <r>
      <rPr>
        <sz val="10"/>
        <rFont val="Arial"/>
        <family val="2"/>
        <charset val="238"/>
      </rPr>
      <t>)</t>
    </r>
  </si>
  <si>
    <t>Ukupna cijena stavke (€)</t>
  </si>
  <si>
    <t xml:space="preserve">Jednakovrijednost se dokazuje svjetlotehničkim izračunom i tabelarnim usporednim prikazom (po normi definirano, projektirano i zamjensko) Esr, Uo, Ud, GR, Ra. Dokazi se prilažu prilikom predaje ponude, inače se ista neće uzeti u razmatranje. </t>
  </si>
  <si>
    <t>UPUTA ZA POPUNJAVANJE: Ponuditelj popunjava ćeliju označenu plavom bojom. U njoj iskazuje duljinu ponuđenog jamstvenog roka kvalitete izvedenih radova.</t>
  </si>
  <si>
    <t>popunjava se ćelija označena plavom bojom koja se nalazi u dijelu UKUPNA REKAPITULACIJA I JAMSTVO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</si>
</sst>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n&quot;_-;\-* #,##0.00\ &quot;kn&quot;_-;_-* &quot;-&quot;??\ &quot;kn&quot;_-;_-@_-"/>
    <numFmt numFmtId="164" formatCode="_-* #,##0.00\ _k_n_-;\-* #,##0.00\ _k_n_-;_-* &quot;-&quot;??\ _k_n_-;_-@_-"/>
    <numFmt numFmtId="165" formatCode="0_)"/>
    <numFmt numFmtId="166" formatCode="#\ ###\ ##0.00"/>
    <numFmt numFmtId="167" formatCode="#,##0.00\ &quot;kn&quot;"/>
    <numFmt numFmtId="168" formatCode="#,##0.0"/>
    <numFmt numFmtId="169" formatCode="_-&quot;kn&quot;\ * #,##0_-;\-&quot;kn&quot;\ * #,##0_-;_-&quot;kn&quot;\ * &quot;-&quot;_-;_-@_-"/>
    <numFmt numFmtId="170" formatCode="_-&quot;kn&quot;\ * #,##0.00_-;\-&quot;kn&quot;\ * #,##0.00_-;_-&quot;kn&quot;\ * &quot;-&quot;??_-;_-@_-"/>
    <numFmt numFmtId="171" formatCode="#,##0.00_ ;\-#,##0.00\ "/>
    <numFmt numFmtId="172" formatCode="_-* #,##0.00\ [$kn-41A]_-;\-* #,##0.00\ [$kn-41A]_-;_-* &quot;-&quot;??\ [$kn-41A]_-;_-@_-"/>
    <numFmt numFmtId="173" formatCode="_-* #,##0.00\ [$€-1]_-;\-* #,##0.00\ [$€-1]_-;_-* &quot;-&quot;??\ [$€-1]_-;_-@_-"/>
  </numFmts>
  <fonts count="12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Light"/>
      <family val="2"/>
      <charset val="238"/>
      <scheme val="major"/>
    </font>
    <font>
      <sz val="12"/>
      <color theme="1"/>
      <name val="Calibri Light"/>
      <family val="2"/>
      <charset val="238"/>
      <scheme val="major"/>
    </font>
    <font>
      <sz val="10"/>
      <name val="Calibri Light"/>
      <family val="2"/>
      <charset val="238"/>
      <scheme val="major"/>
    </font>
    <font>
      <sz val="11"/>
      <color theme="1"/>
      <name val="Calibri Light"/>
      <family val="2"/>
      <charset val="238"/>
      <scheme val="major"/>
    </font>
    <font>
      <b/>
      <sz val="14"/>
      <color theme="1"/>
      <name val="Calibri Light"/>
      <family val="2"/>
      <charset val="238"/>
      <scheme val="major"/>
    </font>
    <font>
      <sz val="14"/>
      <color theme="1"/>
      <name val="Calibri Light"/>
      <family val="2"/>
      <charset val="238"/>
      <scheme val="major"/>
    </font>
    <font>
      <sz val="12"/>
      <name val="Calibri Light"/>
      <family val="2"/>
      <charset val="238"/>
      <scheme val="major"/>
    </font>
    <font>
      <b/>
      <sz val="14"/>
      <name val="Calibri Light"/>
      <family val="2"/>
      <charset val="238"/>
      <scheme val="major"/>
    </font>
    <font>
      <sz val="14"/>
      <name val="Calibri Light"/>
      <family val="2"/>
      <charset val="238"/>
      <scheme val="major"/>
    </font>
    <font>
      <sz val="11"/>
      <name val="Calibri Light"/>
      <family val="2"/>
      <charset val="238"/>
      <scheme val="major"/>
    </font>
    <font>
      <sz val="11"/>
      <color rgb="FFFF0000"/>
      <name val="Calibri Light"/>
      <family val="2"/>
      <charset val="238"/>
      <scheme val="major"/>
    </font>
    <font>
      <b/>
      <sz val="14"/>
      <color rgb="FFFF0000"/>
      <name val="Calibri Light"/>
      <family val="2"/>
      <charset val="238"/>
      <scheme val="major"/>
    </font>
    <font>
      <sz val="10"/>
      <color rgb="FFFF0000"/>
      <name val="Calibri Light"/>
      <family val="2"/>
      <charset val="238"/>
      <scheme val="major"/>
    </font>
    <font>
      <b/>
      <sz val="14"/>
      <color theme="1"/>
      <name val="Calibri Light"/>
      <family val="2"/>
      <charset val="238"/>
    </font>
    <font>
      <sz val="12"/>
      <color theme="1"/>
      <name val="Calibri Light"/>
      <family val="2"/>
      <charset val="238"/>
    </font>
    <font>
      <u/>
      <sz val="12"/>
      <color theme="1"/>
      <name val="Calibri Light"/>
      <family val="2"/>
      <charset val="238"/>
    </font>
    <font>
      <b/>
      <sz val="18"/>
      <color theme="1"/>
      <name val="Calibri Light"/>
      <family val="2"/>
      <charset val="238"/>
    </font>
    <font>
      <sz val="18"/>
      <color rgb="FFFF0000"/>
      <name val="Calibri Light"/>
      <family val="2"/>
      <charset val="238"/>
      <scheme val="major"/>
    </font>
    <font>
      <sz val="14"/>
      <color rgb="FFFF0000"/>
      <name val="Calibri Light"/>
      <family val="2"/>
      <charset val="238"/>
      <scheme val="major"/>
    </font>
    <font>
      <u/>
      <sz val="9"/>
      <name val="Calibri Light"/>
      <family val="2"/>
      <charset val="238"/>
      <scheme val="major"/>
    </font>
    <font>
      <sz val="10"/>
      <name val="Arial"/>
      <family val="2"/>
      <charset val="238"/>
    </font>
    <font>
      <sz val="10"/>
      <name val="Arial"/>
      <family val="2"/>
      <charset val="238"/>
    </font>
    <font>
      <sz val="10"/>
      <name val="Arial"/>
      <family val="2"/>
      <charset val="238"/>
    </font>
    <font>
      <sz val="10"/>
      <name val="Helv"/>
    </font>
    <font>
      <sz val="10"/>
      <name val="Times New Roman CE"/>
      <family val="1"/>
      <charset val="238"/>
    </font>
    <font>
      <sz val="12"/>
      <name val="Times New Roman CE"/>
      <family val="1"/>
      <charset val="238"/>
    </font>
    <font>
      <sz val="10"/>
      <color indexed="8"/>
      <name val="Arial"/>
      <family val="2"/>
      <charset val="238"/>
    </font>
    <font>
      <sz val="12"/>
      <name val="Helv"/>
    </font>
    <font>
      <sz val="11"/>
      <name val="Arial"/>
      <family val="2"/>
      <charset val="238"/>
    </font>
    <font>
      <sz val="10"/>
      <color indexed="8"/>
      <name val="MS Sans Serif"/>
      <family val="2"/>
      <charset val="238"/>
    </font>
    <font>
      <sz val="12"/>
      <name val="Arial"/>
      <family val="2"/>
      <charset val="238"/>
    </font>
    <font>
      <b/>
      <sz val="11"/>
      <name val="Calibri Light"/>
      <family val="2"/>
      <scheme val="major"/>
    </font>
    <font>
      <sz val="12"/>
      <color rgb="FFFF0000"/>
      <name val="Calibri Light"/>
      <family val="2"/>
      <charset val="238"/>
      <scheme val="major"/>
    </font>
    <font>
      <sz val="11"/>
      <name val="Calibri Light"/>
      <family val="2"/>
      <scheme val="major"/>
    </font>
    <font>
      <sz val="9"/>
      <name val="Calibri Light"/>
      <family val="2"/>
      <charset val="238"/>
      <scheme val="major"/>
    </font>
    <font>
      <b/>
      <sz val="14"/>
      <color rgb="FFFF0000"/>
      <name val="Nexa regular"/>
      <charset val="238"/>
    </font>
    <font>
      <b/>
      <sz val="11"/>
      <name val="Nexa regular"/>
      <charset val="238"/>
    </font>
    <font>
      <b/>
      <sz val="12"/>
      <name val="Nexa regular"/>
      <charset val="238"/>
    </font>
    <font>
      <b/>
      <sz val="14"/>
      <name val="Nexa regular"/>
      <charset val="238"/>
    </font>
    <font>
      <sz val="11"/>
      <name val="Nexa regular"/>
      <charset val="238"/>
    </font>
    <font>
      <sz val="14"/>
      <name val="Nexa regular"/>
      <charset val="238"/>
    </font>
    <font>
      <sz val="12"/>
      <name val="Nexa regular"/>
      <charset val="238"/>
    </font>
    <font>
      <b/>
      <sz val="14"/>
      <color theme="0"/>
      <name val="Nexa regular"/>
      <charset val="238"/>
    </font>
    <font>
      <b/>
      <sz val="11"/>
      <color rgb="FFFF0000"/>
      <name val="Nexa regular"/>
      <charset val="238"/>
    </font>
    <font>
      <sz val="11"/>
      <color rgb="FFFF0000"/>
      <name val="Nexa regular"/>
      <charset val="238"/>
    </font>
    <font>
      <b/>
      <sz val="14"/>
      <color theme="1"/>
      <name val="Nexa regular"/>
      <charset val="238"/>
    </font>
    <font>
      <sz val="12"/>
      <color theme="1"/>
      <name val="Nexa regular"/>
      <charset val="238"/>
    </font>
    <font>
      <sz val="11"/>
      <color theme="1"/>
      <name val="Nexa regular"/>
      <charset val="238"/>
    </font>
    <font>
      <b/>
      <sz val="12"/>
      <color theme="1"/>
      <name val="Nexa regular"/>
      <charset val="238"/>
    </font>
    <font>
      <b/>
      <sz val="11"/>
      <color theme="1"/>
      <name val="Nexa regular"/>
      <charset val="238"/>
    </font>
    <font>
      <sz val="9"/>
      <name val="Nexa regular"/>
      <charset val="238"/>
    </font>
    <font>
      <sz val="9"/>
      <color rgb="FFFF0000"/>
      <name val="Calibri Light"/>
      <family val="2"/>
      <charset val="238"/>
      <scheme val="major"/>
    </font>
    <font>
      <sz val="9"/>
      <color theme="1"/>
      <name val="Nexa regular"/>
      <charset val="238"/>
    </font>
    <font>
      <sz val="9"/>
      <color rgb="FFFF0000"/>
      <name val="Nexa regular"/>
      <charset val="238"/>
    </font>
    <font>
      <sz val="11"/>
      <color rgb="FFFF0000"/>
      <name val="Calibri"/>
      <family val="2"/>
      <charset val="238"/>
      <scheme val="minor"/>
    </font>
    <font>
      <sz val="10"/>
      <color rgb="FFFF0000"/>
      <name val="Arial"/>
      <family val="2"/>
      <charset val="238"/>
    </font>
    <font>
      <b/>
      <sz val="11"/>
      <color theme="1"/>
      <name val="Calibri Light"/>
      <family val="2"/>
      <charset val="238"/>
      <scheme val="major"/>
    </font>
    <font>
      <sz val="12"/>
      <name val="Times New Roman"/>
      <family val="1"/>
      <charset val="238"/>
    </font>
    <font>
      <b/>
      <u/>
      <sz val="11"/>
      <color theme="1"/>
      <name val="Calibri Light"/>
      <family val="2"/>
      <charset val="238"/>
      <scheme val="major"/>
    </font>
    <font>
      <sz val="11"/>
      <color rgb="FFFF0000"/>
      <name val="Arial"/>
      <family val="2"/>
      <charset val="238"/>
    </font>
    <font>
      <sz val="9"/>
      <name val="Tahoma"/>
      <family val="2"/>
    </font>
    <font>
      <b/>
      <sz val="12"/>
      <name val="Tahoma"/>
      <family val="2"/>
    </font>
    <font>
      <u/>
      <sz val="9"/>
      <name val="Nexa regular"/>
      <charset val="238"/>
    </font>
    <font>
      <b/>
      <sz val="10"/>
      <name val="Nexa regular"/>
      <charset val="238"/>
    </font>
    <font>
      <u/>
      <sz val="10"/>
      <name val="Calibri Light"/>
      <family val="2"/>
      <charset val="238"/>
      <scheme val="major"/>
    </font>
    <font>
      <b/>
      <sz val="9"/>
      <color rgb="FFFF0000"/>
      <name val="Nexa regular"/>
      <charset val="238"/>
    </font>
    <font>
      <sz val="11"/>
      <name val="Tahoma"/>
      <family val="2"/>
    </font>
    <font>
      <b/>
      <i/>
      <sz val="11"/>
      <name val="Nexa regular"/>
      <charset val="238"/>
    </font>
    <font>
      <u/>
      <sz val="11"/>
      <color theme="1"/>
      <name val="Nexa regular"/>
      <charset val="238"/>
    </font>
    <font>
      <sz val="11"/>
      <color rgb="FFFF0000"/>
      <name val="Tahoma"/>
      <family val="2"/>
    </font>
    <font>
      <u/>
      <sz val="11"/>
      <name val="Tahoma"/>
      <family val="2"/>
    </font>
    <font>
      <sz val="11"/>
      <color theme="1"/>
      <name val="Tahoma"/>
      <family val="2"/>
    </font>
    <font>
      <u/>
      <sz val="11"/>
      <name val="Nexa regular"/>
      <charset val="238"/>
    </font>
    <font>
      <sz val="11"/>
      <name val="Nexa regular"/>
    </font>
    <font>
      <b/>
      <sz val="11"/>
      <name val="Nexa regular"/>
    </font>
    <font>
      <b/>
      <sz val="12"/>
      <name val="Nexa regular"/>
    </font>
    <font>
      <sz val="9"/>
      <name val="Nexa regular"/>
    </font>
    <font>
      <sz val="9"/>
      <color rgb="FFFF0000"/>
      <name val="Nexa regular"/>
    </font>
    <font>
      <b/>
      <sz val="11"/>
      <color rgb="FFFF0000"/>
      <name val="Nexa regular"/>
    </font>
    <font>
      <sz val="14"/>
      <name val="Nexa regular"/>
    </font>
    <font>
      <b/>
      <sz val="14"/>
      <name val="Nexa regular"/>
    </font>
    <font>
      <b/>
      <sz val="14"/>
      <color rgb="FFFF0000"/>
      <name val="Nexa regular"/>
    </font>
    <font>
      <b/>
      <sz val="14"/>
      <name val="Nexa Regular"/>
      <family val="3"/>
    </font>
    <font>
      <sz val="11"/>
      <name val="Calibri"/>
      <family val="2"/>
      <charset val="238"/>
    </font>
    <font>
      <sz val="10"/>
      <name val="Arial"/>
      <family val="2"/>
    </font>
    <font>
      <b/>
      <sz val="10"/>
      <name val="Arial"/>
      <family val="2"/>
      <charset val="238"/>
    </font>
    <font>
      <sz val="10"/>
      <name val="Arial"/>
      <family val="2"/>
    </font>
    <font>
      <b/>
      <sz val="14"/>
      <name val="Times New Roman"/>
      <family val="1"/>
    </font>
    <font>
      <sz val="12"/>
      <name val="Times New Roman"/>
      <family val="1"/>
    </font>
    <font>
      <b/>
      <sz val="12"/>
      <name val="Times New Roman"/>
      <family val="1"/>
    </font>
    <font>
      <sz val="9"/>
      <name val="Arial"/>
      <family val="2"/>
    </font>
    <font>
      <sz val="9"/>
      <name val="Arial"/>
      <family val="2"/>
      <charset val="238"/>
    </font>
    <font>
      <b/>
      <sz val="12"/>
      <name val="Times New Roman"/>
      <family val="1"/>
      <charset val="238"/>
    </font>
    <font>
      <b/>
      <sz val="12"/>
      <name val="Arial"/>
      <family val="2"/>
      <charset val="238"/>
    </font>
    <font>
      <i/>
      <sz val="9"/>
      <name val="Arial"/>
      <family val="2"/>
    </font>
    <font>
      <b/>
      <sz val="10"/>
      <color rgb="FFFF0000"/>
      <name val="Arial"/>
      <family val="2"/>
      <charset val="238"/>
    </font>
    <font>
      <i/>
      <sz val="10"/>
      <name val="Arial"/>
      <family val="2"/>
    </font>
    <font>
      <sz val="10"/>
      <name val="Arial"/>
      <family val="2"/>
    </font>
    <font>
      <i/>
      <sz val="10"/>
      <name val="Arial"/>
      <family val="2"/>
      <charset val="238"/>
    </font>
    <font>
      <b/>
      <i/>
      <sz val="10"/>
      <name val="Arial"/>
      <family val="2"/>
      <charset val="238"/>
    </font>
    <font>
      <sz val="10"/>
      <color indexed="8"/>
      <name val="Tahoma"/>
      <family val="2"/>
      <charset val="238"/>
    </font>
    <font>
      <b/>
      <sz val="11"/>
      <name val="Calibri Light"/>
      <family val="2"/>
      <charset val="238"/>
      <scheme val="major"/>
    </font>
    <font>
      <b/>
      <sz val="20"/>
      <color theme="1"/>
      <name val="Calibri"/>
      <family val="2"/>
      <charset val="238"/>
      <scheme val="minor"/>
    </font>
    <font>
      <sz val="10"/>
      <color theme="1"/>
      <name val="Arial"/>
      <family val="2"/>
      <charset val="238"/>
    </font>
    <font>
      <sz val="10"/>
      <color theme="1"/>
      <name val="Calibri"/>
      <family val="2"/>
      <scheme val="minor"/>
    </font>
    <font>
      <b/>
      <sz val="10"/>
      <color theme="1"/>
      <name val="Arial"/>
      <family val="2"/>
      <charset val="238"/>
    </font>
    <font>
      <i/>
      <sz val="10"/>
      <color theme="1"/>
      <name val="Arial"/>
      <family val="2"/>
      <charset val="238"/>
    </font>
    <font>
      <sz val="10"/>
      <name val="Nexa regular"/>
      <charset val="238"/>
    </font>
    <font>
      <b/>
      <sz val="11"/>
      <color theme="1"/>
      <name val="Calibri"/>
      <family val="2"/>
      <charset val="238"/>
      <scheme val="minor"/>
    </font>
    <font>
      <sz val="11"/>
      <name val="Calibri"/>
      <family val="2"/>
      <charset val="238"/>
      <scheme val="minor"/>
    </font>
    <font>
      <sz val="10"/>
      <name val="Calibri"/>
      <family val="2"/>
      <charset val="238"/>
      <scheme val="minor"/>
    </font>
    <font>
      <b/>
      <sz val="12"/>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sz val="9"/>
      <name val="Calibri"/>
      <family val="2"/>
      <charset val="238"/>
      <scheme val="minor"/>
    </font>
    <font>
      <b/>
      <sz val="11"/>
      <name val="Calibri"/>
      <family val="2"/>
      <charset val="238"/>
      <scheme val="minor"/>
    </font>
    <font>
      <sz val="10"/>
      <name val="Calibri"/>
      <family val="2"/>
      <charset val="23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tint="0.59999389629810485"/>
        <bgColor indexed="64"/>
      </patternFill>
    </fill>
  </fills>
  <borders count="94">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right/>
      <top style="medium">
        <color indexed="64"/>
      </top>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top/>
      <bottom style="dotted">
        <color theme="0" tint="-0.499984740745262"/>
      </bottom>
      <diagonal/>
    </border>
    <border>
      <left/>
      <right style="dotted">
        <color theme="0" tint="-0.499984740745262"/>
      </right>
      <top/>
      <bottom/>
      <diagonal/>
    </border>
    <border>
      <left/>
      <right style="dotted">
        <color theme="0" tint="-0.499984740745262"/>
      </right>
      <top/>
      <bottom style="dotted">
        <color theme="0" tint="-0.499984740745262"/>
      </bottom>
      <diagonal/>
    </border>
    <border>
      <left/>
      <right style="dotted">
        <color theme="0" tint="-0.499984740745262"/>
      </right>
      <top/>
      <bottom style="thin">
        <color indexed="64"/>
      </bottom>
      <diagonal/>
    </border>
    <border>
      <left style="dotted">
        <color theme="0" tint="-0.499984740745262"/>
      </left>
      <right style="dotted">
        <color theme="0" tint="-0.499984740745262"/>
      </right>
      <top/>
      <bottom style="thin">
        <color indexed="64"/>
      </bottom>
      <diagonal/>
    </border>
    <border>
      <left style="dotted">
        <color theme="0" tint="-0.499984740745262"/>
      </left>
      <right style="dotted">
        <color theme="0" tint="-0.499984740745262"/>
      </right>
      <top/>
      <bottom style="dotted">
        <color theme="0" tint="-0.499984740745262"/>
      </bottom>
      <diagonal/>
    </border>
    <border>
      <left/>
      <right/>
      <top style="medium">
        <color indexed="64"/>
      </top>
      <bottom style="dotted">
        <color indexed="64"/>
      </bottom>
      <diagonal/>
    </border>
    <border>
      <left/>
      <right/>
      <top style="thin">
        <color indexed="64"/>
      </top>
      <bottom style="thin">
        <color indexed="64"/>
      </bottom>
      <diagonal/>
    </border>
    <border>
      <left style="dotted">
        <color theme="0" tint="-0.499984740745262"/>
      </left>
      <right style="dotted">
        <color theme="0" tint="-0.499984740745262"/>
      </right>
      <top/>
      <bottom/>
      <diagonal/>
    </border>
    <border>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right style="dotted">
        <color theme="0" tint="-0.499984740745262"/>
      </right>
      <top style="dotted">
        <color theme="0" tint="-0.499984740745262"/>
      </top>
      <bottom style="thin">
        <color indexed="64"/>
      </bottom>
      <diagonal/>
    </border>
    <border>
      <left style="dotted">
        <color theme="0" tint="-0.499984740745262"/>
      </left>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thin">
        <color indexed="64"/>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right style="dotted">
        <color theme="0" tint="-0.499984740745262"/>
      </right>
      <top style="dotted">
        <color theme="0" tint="-0.499984740745262"/>
      </top>
      <bottom style="dotted">
        <color indexed="64"/>
      </bottom>
      <diagonal/>
    </border>
    <border>
      <left style="dotted">
        <color theme="0" tint="-0.499984740745262"/>
      </left>
      <right style="dotted">
        <color theme="0" tint="-0.499984740745262"/>
      </right>
      <top style="dotted">
        <color theme="0" tint="-0.499984740745262"/>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style="thin">
        <color indexed="64"/>
      </bottom>
      <diagonal/>
    </border>
    <border>
      <left style="dotted">
        <color indexed="64"/>
      </left>
      <right/>
      <top/>
      <bottom style="dotted">
        <color indexed="64"/>
      </bottom>
      <diagonal/>
    </border>
    <border>
      <left/>
      <right/>
      <top style="dotted">
        <color theme="0" tint="-0.499984740745262"/>
      </top>
      <bottom style="thin">
        <color indexed="64"/>
      </bottom>
      <diagonal/>
    </border>
    <border>
      <left style="dotted">
        <color theme="0" tint="-0.499984740745262"/>
      </left>
      <right style="dotted">
        <color theme="0" tint="-0.499984740745262"/>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theme="0" tint="-0.499984740745262"/>
      </bottom>
      <diagonal/>
    </border>
    <border>
      <left/>
      <right/>
      <top style="dotted">
        <color theme="0" tint="-0.499984740745262"/>
      </top>
      <bottom style="dotted">
        <color indexed="64"/>
      </bottom>
      <diagonal/>
    </border>
    <border>
      <left style="dotted">
        <color indexed="64"/>
      </left>
      <right style="dotted">
        <color indexed="64"/>
      </right>
      <top/>
      <bottom style="thin">
        <color indexed="64"/>
      </bottom>
      <diagonal/>
    </border>
    <border>
      <left style="dotted">
        <color indexed="64"/>
      </left>
      <right/>
      <top/>
      <bottom/>
      <diagonal/>
    </border>
    <border>
      <left style="dotted">
        <color indexed="64"/>
      </left>
      <right/>
      <top/>
      <bottom style="dotted">
        <color theme="0" tint="-0.499984740745262"/>
      </bottom>
      <diagonal/>
    </border>
    <border>
      <left style="dotted">
        <color indexed="64"/>
      </left>
      <right style="dotted">
        <color indexed="64"/>
      </right>
      <top style="dotted">
        <color indexed="64"/>
      </top>
      <bottom style="dotted">
        <color indexed="64"/>
      </bottom>
      <diagonal/>
    </border>
    <border>
      <left style="dotted">
        <color indexed="64"/>
      </left>
      <right style="dotted">
        <color theme="0" tint="-0.499984740745262"/>
      </right>
      <top/>
      <bottom style="thin">
        <color indexed="64"/>
      </bottom>
      <diagonal/>
    </border>
    <border>
      <left style="dotted">
        <color indexed="64"/>
      </left>
      <right style="dotted">
        <color theme="0" tint="-0.499984740745262"/>
      </right>
      <top style="dotted">
        <color theme="0" tint="-0.499984740745262"/>
      </top>
      <bottom style="dotted">
        <color theme="0" tint="-0.499984740745262"/>
      </bottom>
      <diagonal/>
    </border>
    <border>
      <left/>
      <right style="dotted">
        <color indexed="64"/>
      </right>
      <top style="dotted">
        <color theme="0" tint="-0.499984740745262"/>
      </top>
      <bottom style="thin">
        <color indexed="64"/>
      </bottom>
      <diagonal/>
    </border>
    <border>
      <left/>
      <right style="dotted">
        <color theme="0" tint="-0.499984740745262"/>
      </right>
      <top/>
      <bottom style="dotted">
        <color indexed="64"/>
      </bottom>
      <diagonal/>
    </border>
    <border>
      <left style="dotted">
        <color indexed="64"/>
      </left>
      <right/>
      <top/>
      <bottom style="thin">
        <color indexed="64"/>
      </bottom>
      <diagonal/>
    </border>
    <border>
      <left/>
      <right style="dotted">
        <color theme="0" tint="-0.499984740745262"/>
      </right>
      <top style="dotted">
        <color indexed="64"/>
      </top>
      <bottom style="dotted">
        <color indexed="64"/>
      </bottom>
      <diagonal/>
    </border>
    <border>
      <left style="dotted">
        <color theme="0" tint="-0.499984740745262"/>
      </left>
      <right style="dotted">
        <color indexed="64"/>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indexed="64"/>
      </top>
      <bottom style="thin">
        <color indexed="64"/>
      </bottom>
      <diagonal/>
    </border>
    <border>
      <left/>
      <right style="dotted">
        <color theme="0" tint="-0.499984740745262"/>
      </right>
      <top style="dotted">
        <color indexed="64"/>
      </top>
      <bottom style="thin">
        <color indexed="64"/>
      </bottom>
      <diagonal/>
    </border>
    <border>
      <left style="dotted">
        <color theme="0" tint="-0.499984740745262"/>
      </left>
      <right style="dotted">
        <color indexed="64"/>
      </right>
      <top style="dotted">
        <color theme="0" tint="-0.499984740745262"/>
      </top>
      <bottom style="dotted">
        <color indexed="64"/>
      </bottom>
      <diagonal/>
    </border>
    <border>
      <left style="dotted">
        <color indexed="64"/>
      </left>
      <right style="dotted">
        <color indexed="64"/>
      </right>
      <top style="dotted">
        <color theme="0" tint="-0.499984740745262"/>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theme="0" tint="-0.499984740745262"/>
      </right>
      <top style="dotted">
        <color theme="0" tint="-0.499984740745262"/>
      </top>
      <bottom style="thin">
        <color indexed="64"/>
      </bottom>
      <diagonal/>
    </border>
    <border>
      <left style="dotted">
        <color indexed="64"/>
      </left>
      <right style="dotted">
        <color theme="0" tint="-0.499984740745262"/>
      </right>
      <top/>
      <bottom style="dotted">
        <color theme="0" tint="-0.499984740745262"/>
      </bottom>
      <diagonal/>
    </border>
    <border>
      <left style="dotted">
        <color indexed="64"/>
      </left>
      <right style="dotted">
        <color theme="0" tint="-0.499984740745262"/>
      </right>
      <top style="dotted">
        <color theme="0" tint="-0.499984740745262"/>
      </top>
      <bottom style="dotted">
        <color indexed="64"/>
      </bottom>
      <diagonal/>
    </border>
    <border>
      <left/>
      <right style="dotted">
        <color indexed="64"/>
      </right>
      <top style="dotted">
        <color theme="0" tint="-0.499984740745262"/>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theme="0" tint="-0.499984740745262"/>
      </right>
      <top style="dotted">
        <color indexed="64"/>
      </top>
      <bottom style="dotted">
        <color theme="0" tint="-0.499984740745262"/>
      </bottom>
      <diagonal/>
    </border>
    <border>
      <left style="dotted">
        <color theme="0" tint="-0.499984740745262"/>
      </left>
      <right style="dotted">
        <color theme="0" tint="-0.499984740745262"/>
      </right>
      <top style="dotted">
        <color indexed="64"/>
      </top>
      <bottom style="dotted">
        <color theme="0" tint="-0.499984740745262"/>
      </bottom>
      <diagonal/>
    </border>
    <border>
      <left style="dotted">
        <color theme="0" tint="-0.499984740745262"/>
      </left>
      <right style="dotted">
        <color indexed="64"/>
      </right>
      <top style="dotted">
        <color theme="0" tint="-0.499984740745262"/>
      </top>
      <bottom/>
      <diagonal/>
    </border>
    <border>
      <left style="dotted">
        <color indexed="64"/>
      </left>
      <right style="dotted">
        <color theme="0" tint="-0.499984740745262"/>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style="dotted">
        <color theme="0" tint="-0.499984740745262"/>
      </left>
      <right/>
      <top/>
      <bottom style="thin">
        <color indexed="64"/>
      </bottom>
      <diagonal/>
    </border>
    <border>
      <left/>
      <right/>
      <top style="dotted">
        <color theme="0" tint="-0.499984740745262"/>
      </top>
      <bottom style="dotted">
        <color theme="0" tint="-0.499984740745262"/>
      </bottom>
      <diagonal/>
    </border>
    <border>
      <left style="dotted">
        <color indexed="64"/>
      </left>
      <right style="dotted">
        <color theme="0" tint="-0.499984740745262"/>
      </right>
      <top style="dotted">
        <color indexed="64"/>
      </top>
      <bottom style="thin">
        <color indexed="64"/>
      </bottom>
      <diagonal/>
    </border>
    <border>
      <left style="dotted">
        <color theme="0" tint="-0.499984740745262"/>
      </left>
      <right style="dotted">
        <color indexed="64"/>
      </right>
      <top style="dotted">
        <color indexed="64"/>
      </top>
      <bottom style="dotted">
        <color theme="0" tint="-0.499984740745262"/>
      </bottom>
      <diagonal/>
    </border>
    <border>
      <left style="dotted">
        <color theme="0" tint="-0.499984740745262"/>
      </left>
      <right/>
      <top/>
      <bottom style="dotted">
        <color indexed="64"/>
      </bottom>
      <diagonal/>
    </border>
    <border>
      <left style="dotted">
        <color indexed="64"/>
      </left>
      <right style="dotted">
        <color theme="0" tint="-0.499984740745262"/>
      </right>
      <top/>
      <bottom style="dotted">
        <color indexed="64"/>
      </bottom>
      <diagonal/>
    </border>
    <border>
      <left style="dotted">
        <color theme="0" tint="-0.499984740745262"/>
      </left>
      <right/>
      <top style="dotted">
        <color theme="0" tint="-0.499984740745262"/>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dotted">
        <color theme="0" tint="-0.499984740745262"/>
      </right>
      <top style="dotted">
        <color theme="0" tint="-0.499984740745262"/>
      </top>
      <bottom/>
      <diagonal/>
    </border>
    <border>
      <left style="dotted">
        <color indexed="64"/>
      </left>
      <right style="dotted">
        <color indexed="64"/>
      </right>
      <top style="dotted">
        <color theme="0" tint="-0.499984740745262"/>
      </top>
      <bottom style="dotted">
        <color indexed="64"/>
      </bottom>
      <diagonal/>
    </border>
    <border>
      <left/>
      <right/>
      <top style="dotted">
        <color theme="0" tint="-0.499984740745262"/>
      </top>
      <bottom/>
      <diagonal/>
    </border>
    <border>
      <left style="dotted">
        <color theme="0" tint="-0.499984740745262"/>
      </left>
      <right/>
      <top style="dotted">
        <color indexed="64"/>
      </top>
      <bottom style="thin">
        <color indexed="64"/>
      </bottom>
      <diagonal/>
    </border>
    <border>
      <left style="dotted">
        <color theme="0" tint="-0.499984740745262"/>
      </left>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theme="0" tint="-0.499984740745262"/>
      </left>
      <right style="dotted">
        <color theme="0" tint="-0.499984740745262"/>
      </right>
      <top/>
      <bottom style="dotted">
        <color indexed="64"/>
      </bottom>
      <diagonal/>
    </border>
    <border>
      <left style="dotted">
        <color theme="0" tint="-0.499984740745262"/>
      </left>
      <right style="dotted">
        <color indexed="64"/>
      </right>
      <top/>
      <bottom style="dotted">
        <color indexed="64"/>
      </bottom>
      <diagonal/>
    </border>
  </borders>
  <cellStyleXfs count="13956">
    <xf numFmtId="0" fontId="0" fillId="0" borderId="0"/>
    <xf numFmtId="0" fontId="17" fillId="0" borderId="0" applyBorder="0">
      <alignment vertical="top" wrapText="1"/>
    </xf>
    <xf numFmtId="0" fontId="18" fillId="0" borderId="0" applyBorder="0">
      <alignment vertical="top" wrapText="1"/>
    </xf>
    <xf numFmtId="0" fontId="20" fillId="0" borderId="0" applyBorder="0">
      <alignment horizontal="left" vertical="top"/>
    </xf>
    <xf numFmtId="0" fontId="19" fillId="0" borderId="0" applyBorder="0">
      <alignment vertical="top" wrapText="1"/>
    </xf>
    <xf numFmtId="0" fontId="24" fillId="0" borderId="0"/>
    <xf numFmtId="0" fontId="25" fillId="0" borderId="0"/>
    <xf numFmtId="164" fontId="25"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6" fillId="0" borderId="0"/>
    <xf numFmtId="164" fontId="32"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0" fontId="28" fillId="0" borderId="0">
      <alignment horizontal="right" vertical="top"/>
    </xf>
    <xf numFmtId="0" fontId="29" fillId="0" borderId="0">
      <alignment horizontal="justify" vertical="top" wrapText="1"/>
    </xf>
    <xf numFmtId="0" fontId="28" fillId="0" borderId="0">
      <alignment horizontal="left"/>
    </xf>
    <xf numFmtId="0" fontId="29" fillId="0" borderId="0">
      <alignment horizontal="right"/>
    </xf>
    <xf numFmtId="4" fontId="29" fillId="0" borderId="0">
      <alignment horizontal="right" wrapText="1"/>
    </xf>
    <xf numFmtId="0" fontId="29" fillId="0" borderId="0">
      <alignment horizontal="right"/>
    </xf>
    <xf numFmtId="4" fontId="29" fillId="0" borderId="0">
      <alignment horizontal="right"/>
    </xf>
    <xf numFmtId="169" fontId="31" fillId="0" borderId="0"/>
    <xf numFmtId="0" fontId="32" fillId="0" borderId="0"/>
    <xf numFmtId="0" fontId="24" fillId="0" borderId="0"/>
    <xf numFmtId="4" fontId="24" fillId="0" borderId="0">
      <alignment horizontal="justify" vertical="top"/>
    </xf>
    <xf numFmtId="0" fontId="33" fillId="0" borderId="0"/>
    <xf numFmtId="0" fontId="34" fillId="0" borderId="0"/>
    <xf numFmtId="0" fontId="30" fillId="0" borderId="0"/>
    <xf numFmtId="0" fontId="27" fillId="0" borderId="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70" fontId="24" fillId="0" borderId="0" applyFont="0" applyFill="0" applyBorder="0" applyAlignment="0" applyProtection="0"/>
    <xf numFmtId="170" fontId="24" fillId="0" borderId="0" applyFont="0" applyFill="0" applyBorder="0" applyAlignment="0" applyProtection="0"/>
    <xf numFmtId="0" fontId="24" fillId="0" borderId="0"/>
    <xf numFmtId="0" fontId="3" fillId="0" borderId="0"/>
    <xf numFmtId="0" fontId="61" fillId="0" borderId="0"/>
    <xf numFmtId="0" fontId="88" fillId="0" borderId="0"/>
    <xf numFmtId="0" fontId="90" fillId="0" borderId="0"/>
    <xf numFmtId="44" fontId="24" fillId="0" borderId="0" applyFont="0" applyFill="0" applyBorder="0" applyAlignment="0" applyProtection="0"/>
    <xf numFmtId="0" fontId="27" fillId="0" borderId="0"/>
    <xf numFmtId="0" fontId="24" fillId="0" borderId="0"/>
    <xf numFmtId="0" fontId="104" fillId="0" borderId="0"/>
    <xf numFmtId="0" fontId="24" fillId="0" borderId="0"/>
    <xf numFmtId="0" fontId="101" fillId="0" borderId="0"/>
    <xf numFmtId="0" fontId="2" fillId="0" borderId="0"/>
  </cellStyleXfs>
  <cellXfs count="913">
    <xf numFmtId="0" fontId="0" fillId="0" borderId="0" xfId="0"/>
    <xf numFmtId="0" fontId="4" fillId="0" borderId="0" xfId="0" applyFont="1" applyAlignment="1" applyProtection="1">
      <alignment horizontal="center" vertical="top" wrapText="1"/>
      <protection locked="0"/>
    </xf>
    <xf numFmtId="0" fontId="4" fillId="0" borderId="0" xfId="0" applyFont="1" applyAlignment="1" applyProtection="1">
      <alignment vertical="top" wrapText="1"/>
      <protection locked="0"/>
    </xf>
    <xf numFmtId="0" fontId="7" fillId="0" borderId="0" xfId="0" applyFont="1" applyAlignment="1">
      <alignment horizontal="center"/>
    </xf>
    <xf numFmtId="0" fontId="7" fillId="0" borderId="0" xfId="0" applyFont="1"/>
    <xf numFmtId="0" fontId="6" fillId="0" borderId="0" xfId="0" applyFont="1"/>
    <xf numFmtId="0" fontId="13" fillId="0" borderId="0" xfId="0" applyFont="1" applyAlignment="1">
      <alignment horizontal="center"/>
    </xf>
    <xf numFmtId="0" fontId="13" fillId="0" borderId="0" xfId="0" applyFont="1"/>
    <xf numFmtId="0" fontId="13" fillId="0" borderId="0" xfId="0" applyFont="1" applyAlignment="1">
      <alignment horizontal="left"/>
    </xf>
    <xf numFmtId="0" fontId="6" fillId="0" borderId="0" xfId="0" applyFont="1" applyAlignment="1" applyProtection="1">
      <alignment vertical="top" wrapText="1"/>
      <protection locked="0"/>
    </xf>
    <xf numFmtId="0" fontId="7" fillId="0" borderId="0" xfId="0" applyFont="1" applyAlignment="1">
      <alignment horizontal="left" vertical="top" wrapText="1"/>
    </xf>
    <xf numFmtId="0" fontId="5" fillId="0" borderId="0" xfId="0" applyFont="1"/>
    <xf numFmtId="0" fontId="5" fillId="0" borderId="5" xfId="0" applyFont="1" applyBorder="1" applyAlignment="1">
      <alignment vertical="top"/>
    </xf>
    <xf numFmtId="0" fontId="5" fillId="0" borderId="2" xfId="0" applyFont="1" applyBorder="1"/>
    <xf numFmtId="0" fontId="14" fillId="0" borderId="0" xfId="0" applyFont="1" applyAlignment="1" applyProtection="1">
      <alignment horizontal="left" vertical="top" wrapText="1"/>
      <protection locked="0"/>
    </xf>
    <xf numFmtId="0" fontId="6" fillId="0" borderId="0" xfId="0" applyFont="1" applyAlignment="1">
      <alignment vertical="top" wrapText="1"/>
    </xf>
    <xf numFmtId="0" fontId="13" fillId="0" borderId="0" xfId="0" applyFont="1" applyAlignment="1">
      <alignment horizontal="left" vertical="top" wrapText="1"/>
    </xf>
    <xf numFmtId="0" fontId="16" fillId="0" borderId="0" xfId="0" applyFont="1" applyAlignment="1" applyProtection="1">
      <alignment horizontal="center" vertical="top" wrapText="1"/>
      <protection locked="0"/>
    </xf>
    <xf numFmtId="0" fontId="16" fillId="0" borderId="0" xfId="0" applyFont="1" applyAlignment="1" applyProtection="1">
      <alignment vertical="top" wrapText="1"/>
      <protection locked="0"/>
    </xf>
    <xf numFmtId="0" fontId="16" fillId="0" borderId="0" xfId="0" applyFont="1"/>
    <xf numFmtId="0" fontId="15" fillId="0" borderId="0" xfId="1" applyFont="1">
      <alignment vertical="top" wrapText="1"/>
    </xf>
    <xf numFmtId="0" fontId="22" fillId="0" borderId="0" xfId="0" applyFont="1" applyAlignment="1">
      <alignment vertical="top" wrapText="1"/>
    </xf>
    <xf numFmtId="0" fontId="14" fillId="0" borderId="0" xfId="0" applyFont="1"/>
    <xf numFmtId="0" fontId="14" fillId="0" borderId="0" xfId="0" applyFont="1" applyAlignment="1">
      <alignment horizontal="left"/>
    </xf>
    <xf numFmtId="0" fontId="21" fillId="0" borderId="0" xfId="0" applyFont="1"/>
    <xf numFmtId="0" fontId="23" fillId="0" borderId="0" xfId="0" applyFont="1" applyAlignment="1">
      <alignment horizontal="left" vertical="center"/>
    </xf>
    <xf numFmtId="0" fontId="13" fillId="0" borderId="0" xfId="0" applyFont="1" applyAlignment="1" applyProtection="1">
      <alignment horizontal="left" vertical="top" wrapText="1"/>
      <protection locked="0"/>
    </xf>
    <xf numFmtId="0" fontId="7" fillId="0" borderId="0" xfId="0" applyFont="1" applyAlignment="1">
      <alignment horizontal="left"/>
    </xf>
    <xf numFmtId="0" fontId="9" fillId="0" borderId="1" xfId="0" applyFont="1" applyBorder="1" applyAlignment="1">
      <alignment vertical="top"/>
    </xf>
    <xf numFmtId="0" fontId="6" fillId="0" borderId="0" xfId="0" applyFont="1" applyAlignment="1" applyProtection="1">
      <alignment horizontal="center" vertical="top" wrapText="1"/>
      <protection locked="0"/>
    </xf>
    <xf numFmtId="0" fontId="13" fillId="0" borderId="1" xfId="0" applyFont="1" applyBorder="1"/>
    <xf numFmtId="4" fontId="9" fillId="0" borderId="1" xfId="0" applyNumberFormat="1" applyFont="1" applyBorder="1" applyAlignment="1">
      <alignment vertical="top"/>
    </xf>
    <xf numFmtId="4" fontId="9" fillId="0" borderId="0" xfId="0" applyNumberFormat="1" applyFont="1" applyAlignment="1" applyProtection="1">
      <alignment vertical="top" wrapText="1"/>
      <protection locked="0"/>
    </xf>
    <xf numFmtId="0" fontId="9" fillId="0" borderId="0" xfId="0" applyFont="1" applyAlignment="1" applyProtection="1">
      <alignment vertical="top" wrapText="1"/>
      <protection locked="0"/>
    </xf>
    <xf numFmtId="4" fontId="9" fillId="0" borderId="0" xfId="0" applyNumberFormat="1" applyFont="1"/>
    <xf numFmtId="0" fontId="9" fillId="0" borderId="0" xfId="0" applyFont="1"/>
    <xf numFmtId="4" fontId="9" fillId="0" borderId="5" xfId="0" applyNumberFormat="1" applyFont="1" applyBorder="1" applyAlignment="1">
      <alignment vertical="top"/>
    </xf>
    <xf numFmtId="0" fontId="9" fillId="0" borderId="5" xfId="0" applyFont="1" applyBorder="1" applyAlignment="1">
      <alignment vertical="top"/>
    </xf>
    <xf numFmtId="4" fontId="22" fillId="0" borderId="0" xfId="0" applyNumberFormat="1" applyFont="1"/>
    <xf numFmtId="0" fontId="22" fillId="0" borderId="0" xfId="0" applyFont="1"/>
    <xf numFmtId="4" fontId="8" fillId="0" borderId="0" xfId="0" applyNumberFormat="1" applyFont="1"/>
    <xf numFmtId="0" fontId="13" fillId="0" borderId="16" xfId="0" applyFont="1" applyBorder="1"/>
    <xf numFmtId="0" fontId="36" fillId="0" borderId="0" xfId="0" applyFont="1" applyAlignment="1">
      <alignment vertical="top" wrapText="1"/>
    </xf>
    <xf numFmtId="0" fontId="11" fillId="0" borderId="0" xfId="1" applyFont="1">
      <alignment vertical="top" wrapText="1"/>
    </xf>
    <xf numFmtId="0" fontId="11" fillId="0" borderId="0" xfId="1" applyFont="1" applyBorder="1">
      <alignment vertical="top" wrapText="1"/>
    </xf>
    <xf numFmtId="0" fontId="13" fillId="0" borderId="0" xfId="0" applyFont="1" applyAlignment="1">
      <alignment vertical="top"/>
    </xf>
    <xf numFmtId="0" fontId="15" fillId="0" borderId="0" xfId="1" applyFont="1" applyBorder="1">
      <alignment vertical="top" wrapText="1"/>
    </xf>
    <xf numFmtId="0" fontId="13" fillId="0" borderId="0" xfId="0" applyFont="1" applyAlignment="1" applyProtection="1">
      <alignment horizontal="left" vertical="top"/>
      <protection locked="0"/>
    </xf>
    <xf numFmtId="0" fontId="5" fillId="0" borderId="0" xfId="0" applyFont="1" applyAlignment="1">
      <alignment vertical="top"/>
    </xf>
    <xf numFmtId="0" fontId="9" fillId="0" borderId="0" xfId="0" applyFont="1" applyAlignment="1">
      <alignment vertical="top"/>
    </xf>
    <xf numFmtId="0" fontId="14" fillId="0" borderId="0" xfId="0" applyFont="1" applyAlignment="1">
      <alignment horizontal="center"/>
    </xf>
    <xf numFmtId="0" fontId="39" fillId="0" borderId="0" xfId="1" applyFont="1" applyProtection="1">
      <alignment vertical="top" wrapText="1"/>
      <protection locked="0"/>
    </xf>
    <xf numFmtId="0" fontId="43" fillId="0" borderId="0" xfId="0" applyFont="1" applyAlignment="1">
      <alignment horizontal="center" vertical="top" wrapText="1"/>
    </xf>
    <xf numFmtId="0" fontId="43" fillId="0" borderId="0" xfId="0" applyFont="1" applyAlignment="1">
      <alignment horizontal="left" vertical="top" wrapText="1"/>
    </xf>
    <xf numFmtId="0" fontId="43" fillId="0" borderId="1" xfId="0" applyFont="1" applyBorder="1" applyAlignment="1">
      <alignment horizontal="center"/>
    </xf>
    <xf numFmtId="0" fontId="43" fillId="0" borderId="1" xfId="0" applyFont="1" applyBorder="1" applyAlignment="1">
      <alignment horizontal="left" vertical="top"/>
    </xf>
    <xf numFmtId="0" fontId="43" fillId="0" borderId="0" xfId="0" applyFont="1" applyAlignment="1">
      <alignment horizontal="center"/>
    </xf>
    <xf numFmtId="0" fontId="43" fillId="0" borderId="0" xfId="0" applyFont="1" applyAlignment="1">
      <alignment horizontal="left" vertical="top"/>
    </xf>
    <xf numFmtId="0" fontId="43" fillId="0" borderId="0" xfId="0" applyFont="1"/>
    <xf numFmtId="0" fontId="43" fillId="0" borderId="0" xfId="0" applyFont="1" applyAlignment="1">
      <alignment horizontal="left"/>
    </xf>
    <xf numFmtId="165" fontId="47" fillId="0" borderId="2" xfId="0" applyNumberFormat="1" applyFont="1" applyBorder="1" applyAlignment="1">
      <alignment horizontal="left" vertical="top"/>
    </xf>
    <xf numFmtId="49" fontId="47" fillId="0" borderId="0" xfId="0" applyNumberFormat="1" applyFont="1" applyAlignment="1">
      <alignment horizontal="center"/>
    </xf>
    <xf numFmtId="165" fontId="47" fillId="0" borderId="0" xfId="0" applyNumberFormat="1" applyFont="1" applyAlignment="1">
      <alignment horizontal="left" vertical="top"/>
    </xf>
    <xf numFmtId="0" fontId="48" fillId="0" borderId="0" xfId="0" applyFont="1" applyAlignment="1" applyProtection="1">
      <alignment horizontal="center" vertical="top"/>
      <protection locked="0"/>
    </xf>
    <xf numFmtId="0" fontId="47" fillId="0" borderId="0" xfId="1" applyFont="1" applyAlignment="1">
      <alignment horizontal="center" vertical="top" wrapText="1"/>
    </xf>
    <xf numFmtId="0" fontId="47" fillId="0" borderId="0" xfId="1" applyFont="1" applyAlignment="1">
      <alignment horizontal="left" vertical="top"/>
    </xf>
    <xf numFmtId="0" fontId="47" fillId="0" borderId="0" xfId="1" applyFont="1" applyProtection="1">
      <alignment vertical="top" wrapText="1"/>
      <protection locked="0"/>
    </xf>
    <xf numFmtId="0" fontId="40" fillId="0" borderId="0" xfId="2" quotePrefix="1" applyFont="1">
      <alignment vertical="top" wrapText="1"/>
    </xf>
    <xf numFmtId="0" fontId="40" fillId="0" borderId="0" xfId="2" applyFont="1" applyAlignment="1">
      <alignment vertical="top"/>
    </xf>
    <xf numFmtId="0" fontId="40" fillId="0" borderId="0" xfId="1" applyFont="1" applyAlignment="1">
      <alignment horizontal="center" vertical="top" wrapText="1"/>
    </xf>
    <xf numFmtId="0" fontId="40" fillId="0" borderId="0" xfId="1" applyFont="1" applyAlignment="1">
      <alignment horizontal="left" vertical="top"/>
    </xf>
    <xf numFmtId="0" fontId="40" fillId="0" borderId="0" xfId="1" applyFont="1" applyProtection="1">
      <alignment vertical="top" wrapText="1"/>
      <protection locked="0"/>
    </xf>
    <xf numFmtId="0" fontId="43" fillId="0" borderId="1" xfId="0" applyFont="1" applyBorder="1" applyAlignment="1">
      <alignment horizontal="right" wrapText="1"/>
    </xf>
    <xf numFmtId="0" fontId="40" fillId="0" borderId="1" xfId="0" applyFont="1" applyBorder="1" applyAlignment="1">
      <alignment horizontal="center"/>
    </xf>
    <xf numFmtId="4" fontId="40" fillId="0" borderId="13" xfId="0" applyNumberFormat="1" applyFont="1" applyBorder="1" applyAlignment="1" applyProtection="1">
      <alignment horizontal="right" vertical="top"/>
      <protection locked="0"/>
    </xf>
    <xf numFmtId="0" fontId="40" fillId="0" borderId="0" xfId="0" applyFont="1" applyAlignment="1">
      <alignment horizontal="center"/>
    </xf>
    <xf numFmtId="4" fontId="40" fillId="0" borderId="0" xfId="0" applyNumberFormat="1" applyFont="1" applyAlignment="1">
      <alignment horizontal="right" vertical="top"/>
    </xf>
    <xf numFmtId="167" fontId="42" fillId="0" borderId="24" xfId="0" applyNumberFormat="1" applyFont="1" applyBorder="1" applyAlignment="1">
      <alignment horizontal="center"/>
    </xf>
    <xf numFmtId="0" fontId="44" fillId="0" borderId="0" xfId="0" applyFont="1" applyAlignment="1">
      <alignment horizontal="center"/>
    </xf>
    <xf numFmtId="0" fontId="44" fillId="0" borderId="0" xfId="0" applyFont="1" applyAlignment="1">
      <alignment horizontal="left" vertical="top"/>
    </xf>
    <xf numFmtId="0" fontId="44" fillId="0" borderId="0" xfId="0" applyFont="1" applyAlignment="1">
      <alignment horizontal="right" wrapText="1"/>
    </xf>
    <xf numFmtId="0" fontId="42" fillId="0" borderId="0" xfId="0" applyFont="1" applyAlignment="1">
      <alignment horizontal="center"/>
    </xf>
    <xf numFmtId="4" fontId="42" fillId="0" borderId="0" xfId="0" applyNumberFormat="1" applyFont="1" applyAlignment="1">
      <alignment horizontal="right" vertical="top"/>
    </xf>
    <xf numFmtId="49" fontId="42" fillId="0" borderId="24" xfId="0" applyNumberFormat="1" applyFont="1" applyBorder="1" applyAlignment="1">
      <alignment horizontal="center"/>
    </xf>
    <xf numFmtId="165" fontId="39" fillId="0" borderId="2" xfId="0" applyNumberFormat="1" applyFont="1" applyBorder="1" applyAlignment="1">
      <alignment horizontal="left" vertical="top"/>
    </xf>
    <xf numFmtId="0" fontId="48" fillId="0" borderId="0" xfId="0" applyFont="1" applyAlignment="1">
      <alignment horizontal="center"/>
    </xf>
    <xf numFmtId="0" fontId="43" fillId="0" borderId="0" xfId="0" applyFont="1" applyAlignment="1" applyProtection="1">
      <alignment horizontal="center" vertical="top"/>
      <protection locked="0"/>
    </xf>
    <xf numFmtId="0" fontId="43" fillId="0" borderId="0" xfId="0" applyFont="1" applyAlignment="1">
      <alignment vertical="top" wrapText="1"/>
    </xf>
    <xf numFmtId="4" fontId="40" fillId="0" borderId="0" xfId="0" applyNumberFormat="1" applyFont="1" applyAlignment="1" applyProtection="1">
      <alignment horizontal="right" vertical="top"/>
      <protection locked="0"/>
    </xf>
    <xf numFmtId="0" fontId="41" fillId="0" borderId="0" xfId="1" applyFont="1" applyAlignment="1">
      <alignment horizontal="center" vertical="top" wrapText="1"/>
    </xf>
    <xf numFmtId="0" fontId="41" fillId="0" borderId="0" xfId="1" applyFont="1" applyAlignment="1">
      <alignment horizontal="left" vertical="top"/>
    </xf>
    <xf numFmtId="165" fontId="41" fillId="0" borderId="2" xfId="0" applyNumberFormat="1" applyFont="1" applyBorder="1" applyAlignment="1">
      <alignment horizontal="center"/>
    </xf>
    <xf numFmtId="165" fontId="41" fillId="0" borderId="2" xfId="0" applyNumberFormat="1" applyFont="1" applyBorder="1" applyAlignment="1">
      <alignment horizontal="left" vertical="top"/>
    </xf>
    <xf numFmtId="0" fontId="41" fillId="0" borderId="2" xfId="0" applyFont="1" applyBorder="1" applyAlignment="1">
      <alignment horizontal="left"/>
    </xf>
    <xf numFmtId="0" fontId="45" fillId="0" borderId="0" xfId="0" applyFont="1" applyAlignment="1">
      <alignment horizontal="center"/>
    </xf>
    <xf numFmtId="0" fontId="45" fillId="0" borderId="0" xfId="0" applyFont="1" applyAlignment="1">
      <alignment horizontal="left" vertical="top"/>
    </xf>
    <xf numFmtId="0" fontId="45" fillId="0" borderId="0" xfId="0" applyFont="1"/>
    <xf numFmtId="0" fontId="36" fillId="0" borderId="0" xfId="0" applyFont="1"/>
    <xf numFmtId="0" fontId="51" fillId="0" borderId="0" xfId="0" applyFont="1" applyAlignment="1">
      <alignment horizontal="center"/>
    </xf>
    <xf numFmtId="0" fontId="51" fillId="0" borderId="0" xfId="0" applyFont="1" applyAlignment="1">
      <alignment horizontal="left" vertical="top"/>
    </xf>
    <xf numFmtId="0" fontId="48" fillId="0" borderId="0" xfId="0" applyFont="1" applyAlignment="1">
      <alignment horizontal="left"/>
    </xf>
    <xf numFmtId="0" fontId="48" fillId="0" borderId="0" xfId="0" applyFont="1" applyAlignment="1">
      <alignment horizontal="left" vertical="top" wrapText="1"/>
    </xf>
    <xf numFmtId="49" fontId="40" fillId="0" borderId="0" xfId="0" applyNumberFormat="1" applyFont="1" applyAlignment="1">
      <alignment horizontal="center"/>
    </xf>
    <xf numFmtId="165" fontId="40" fillId="0" borderId="0" xfId="0" applyNumberFormat="1" applyFont="1" applyAlignment="1">
      <alignment horizontal="left" vertical="top"/>
    </xf>
    <xf numFmtId="0" fontId="43" fillId="0" borderId="0" xfId="0" applyFont="1" applyAlignment="1" applyProtection="1">
      <alignment vertical="top" wrapText="1"/>
      <protection locked="0"/>
    </xf>
    <xf numFmtId="0" fontId="48" fillId="0" borderId="0" xfId="0" applyFont="1" applyAlignment="1" applyProtection="1">
      <alignment vertical="top" wrapText="1"/>
      <protection locked="0"/>
    </xf>
    <xf numFmtId="0" fontId="43" fillId="0" borderId="0" xfId="0" applyFont="1" applyAlignment="1">
      <alignment horizontal="right" wrapText="1"/>
    </xf>
    <xf numFmtId="4" fontId="40" fillId="0" borderId="0" xfId="0" applyNumberFormat="1" applyFont="1" applyAlignment="1" applyProtection="1">
      <alignment horizontal="right"/>
      <protection locked="0"/>
    </xf>
    <xf numFmtId="0" fontId="47" fillId="0" borderId="0" xfId="1" applyFont="1" applyBorder="1" applyProtection="1">
      <alignment vertical="top" wrapText="1"/>
      <protection locked="0"/>
    </xf>
    <xf numFmtId="0" fontId="40" fillId="0" borderId="14" xfId="0" applyFont="1" applyBorder="1" applyAlignment="1">
      <alignment horizontal="center"/>
    </xf>
    <xf numFmtId="0" fontId="41" fillId="0" borderId="0" xfId="1" applyFont="1" applyBorder="1" applyProtection="1">
      <alignment vertical="top" wrapText="1"/>
      <protection locked="0"/>
    </xf>
    <xf numFmtId="0" fontId="40" fillId="0" borderId="22" xfId="0" applyFont="1" applyBorder="1" applyAlignment="1">
      <alignment horizontal="center"/>
    </xf>
    <xf numFmtId="165" fontId="42" fillId="2" borderId="2" xfId="0" applyNumberFormat="1" applyFont="1" applyFill="1" applyBorder="1" applyAlignment="1">
      <alignment horizontal="left" vertical="top"/>
    </xf>
    <xf numFmtId="0" fontId="12" fillId="0" borderId="0" xfId="0" applyFont="1"/>
    <xf numFmtId="0" fontId="5" fillId="0" borderId="0" xfId="0" applyFont="1" applyAlignment="1">
      <alignment vertical="top" wrapText="1"/>
    </xf>
    <xf numFmtId="0" fontId="10" fillId="0" borderId="0" xfId="0" applyFont="1"/>
    <xf numFmtId="0" fontId="10" fillId="0" borderId="0" xfId="0" applyFont="1" applyAlignment="1">
      <alignment vertical="top"/>
    </xf>
    <xf numFmtId="0" fontId="10" fillId="0" borderId="0" xfId="0" applyFont="1" applyAlignment="1" applyProtection="1">
      <alignment horizontal="left" vertical="top" wrapText="1"/>
      <protection locked="0"/>
    </xf>
    <xf numFmtId="49" fontId="41" fillId="0" borderId="0" xfId="0" applyNumberFormat="1" applyFont="1" applyAlignment="1">
      <alignment horizontal="center"/>
    </xf>
    <xf numFmtId="165" fontId="41" fillId="0" borderId="0" xfId="0" applyNumberFormat="1" applyFont="1" applyAlignment="1">
      <alignment horizontal="left" vertical="top"/>
    </xf>
    <xf numFmtId="49" fontId="41" fillId="0" borderId="2" xfId="0" applyNumberFormat="1" applyFont="1" applyBorder="1" applyAlignment="1">
      <alignment horizontal="center"/>
    </xf>
    <xf numFmtId="0" fontId="41" fillId="0" borderId="2" xfId="0" applyFont="1" applyBorder="1" applyAlignment="1">
      <alignment vertical="top"/>
    </xf>
    <xf numFmtId="0" fontId="48" fillId="0" borderId="0" xfId="0" applyFont="1"/>
    <xf numFmtId="0" fontId="43" fillId="0" borderId="5" xfId="0" applyFont="1" applyBorder="1" applyAlignment="1">
      <alignment horizontal="center" vertical="top"/>
    </xf>
    <xf numFmtId="0" fontId="43" fillId="0" borderId="0" xfId="0" applyFont="1" applyAlignment="1">
      <alignment horizontal="right" vertical="top" wrapText="1"/>
    </xf>
    <xf numFmtId="165" fontId="46" fillId="0" borderId="2" xfId="0" applyNumberFormat="1" applyFont="1" applyBorder="1" applyAlignment="1">
      <alignment horizontal="center"/>
    </xf>
    <xf numFmtId="165" fontId="46" fillId="0" borderId="2" xfId="0" applyNumberFormat="1" applyFont="1" applyBorder="1" applyAlignment="1">
      <alignment horizontal="left"/>
    </xf>
    <xf numFmtId="4" fontId="5" fillId="0" borderId="0" xfId="0" applyNumberFormat="1" applyFont="1"/>
    <xf numFmtId="0" fontId="52" fillId="0" borderId="2" xfId="3" applyFont="1" applyBorder="1">
      <alignment horizontal="left" vertical="top"/>
    </xf>
    <xf numFmtId="4" fontId="5" fillId="0" borderId="2" xfId="0" applyNumberFormat="1" applyFont="1" applyBorder="1"/>
    <xf numFmtId="0" fontId="54" fillId="0" borderId="0" xfId="0" applyFont="1" applyAlignment="1">
      <alignment horizontal="center" vertical="top" wrapText="1"/>
    </xf>
    <xf numFmtId="0" fontId="54" fillId="0" borderId="0" xfId="0" applyFont="1" applyAlignment="1">
      <alignment horizontal="left" vertical="top" wrapText="1"/>
    </xf>
    <xf numFmtId="0" fontId="54" fillId="0" borderId="11" xfId="0" applyFont="1" applyBorder="1" applyAlignment="1">
      <alignment horizontal="left" vertical="top" wrapText="1"/>
    </xf>
    <xf numFmtId="0" fontId="54" fillId="0" borderId="14" xfId="0" applyFont="1" applyBorder="1" applyAlignment="1">
      <alignment horizontal="center" vertical="center" wrapText="1"/>
    </xf>
    <xf numFmtId="0" fontId="54" fillId="0" borderId="11" xfId="0" applyFont="1" applyBorder="1" applyAlignment="1">
      <alignment horizontal="center" vertical="center" wrapText="1"/>
    </xf>
    <xf numFmtId="0" fontId="38" fillId="0" borderId="0" xfId="0" applyFont="1" applyAlignment="1">
      <alignment vertical="top" wrapText="1"/>
    </xf>
    <xf numFmtId="0" fontId="54" fillId="0" borderId="9" xfId="0" applyFont="1" applyBorder="1" applyAlignment="1" applyProtection="1">
      <alignment vertical="top" wrapText="1"/>
      <protection locked="0"/>
    </xf>
    <xf numFmtId="0" fontId="55" fillId="0" borderId="0" xfId="0" applyFont="1" applyAlignment="1" applyProtection="1">
      <alignment horizontal="left" vertical="top" wrapText="1"/>
      <protection locked="0"/>
    </xf>
    <xf numFmtId="0" fontId="55" fillId="0" borderId="0" xfId="0" applyFont="1"/>
    <xf numFmtId="0" fontId="54" fillId="0" borderId="18" xfId="0" applyFont="1" applyBorder="1" applyAlignment="1">
      <alignment horizontal="left" vertical="top" wrapText="1"/>
    </xf>
    <xf numFmtId="0" fontId="54" fillId="0" borderId="19" xfId="0" applyFont="1" applyBorder="1" applyAlignment="1">
      <alignment horizontal="center" vertical="center" wrapText="1"/>
    </xf>
    <xf numFmtId="0" fontId="38" fillId="0" borderId="0" xfId="0" applyFont="1"/>
    <xf numFmtId="0" fontId="38" fillId="0" borderId="0" xfId="0" applyFont="1" applyAlignment="1" applyProtection="1">
      <alignment horizontal="left" vertical="top" wrapText="1"/>
      <protection locked="0"/>
    </xf>
    <xf numFmtId="0" fontId="56" fillId="0" borderId="11" xfId="0" applyFont="1" applyBorder="1" applyAlignment="1">
      <alignment horizontal="left" vertical="top" wrapText="1"/>
    </xf>
    <xf numFmtId="0" fontId="56" fillId="0" borderId="14" xfId="0" applyFont="1" applyBorder="1" applyAlignment="1">
      <alignment horizontal="center" vertical="center" wrapText="1"/>
    </xf>
    <xf numFmtId="0" fontId="54" fillId="0" borderId="9" xfId="0" applyFont="1" applyBorder="1" applyAlignment="1">
      <alignment horizontal="center" vertical="center" wrapText="1"/>
    </xf>
    <xf numFmtId="0" fontId="38" fillId="0" borderId="0" xfId="0" applyFont="1" applyAlignment="1">
      <alignment vertical="top"/>
    </xf>
    <xf numFmtId="0" fontId="54" fillId="0" borderId="0" xfId="0" applyFont="1" applyAlignment="1">
      <alignment horizontal="center"/>
    </xf>
    <xf numFmtId="0" fontId="54" fillId="0" borderId="0" xfId="0" applyFont="1" applyAlignment="1">
      <alignment horizontal="left" vertical="top"/>
    </xf>
    <xf numFmtId="167" fontId="5" fillId="0" borderId="0" xfId="0" applyNumberFormat="1" applyFont="1"/>
    <xf numFmtId="0" fontId="54" fillId="0" borderId="0" xfId="0" applyFont="1" applyAlignment="1">
      <alignment horizontal="center" vertical="center" wrapText="1"/>
    </xf>
    <xf numFmtId="0" fontId="54" fillId="0" borderId="17" xfId="0" applyFont="1" applyBorder="1" applyAlignment="1">
      <alignment horizontal="center" vertical="center" wrapText="1"/>
    </xf>
    <xf numFmtId="0" fontId="54" fillId="0" borderId="10" xfId="0" applyFont="1" applyBorder="1" applyAlignment="1">
      <alignment horizontal="center" vertical="center" wrapText="1"/>
    </xf>
    <xf numFmtId="0" fontId="40" fillId="0" borderId="13" xfId="0" applyFont="1" applyBorder="1" applyAlignment="1">
      <alignment horizontal="center"/>
    </xf>
    <xf numFmtId="0" fontId="43" fillId="0" borderId="18" xfId="0" applyFont="1" applyBorder="1" applyAlignment="1">
      <alignment horizontal="right" vertical="top" wrapText="1"/>
    </xf>
    <xf numFmtId="0" fontId="54" fillId="0" borderId="26" xfId="0" applyFont="1" applyBorder="1" applyAlignment="1">
      <alignment horizontal="center" vertical="center" wrapText="1"/>
    </xf>
    <xf numFmtId="0" fontId="54" fillId="0" borderId="25" xfId="0" applyFont="1" applyBorder="1" applyAlignment="1">
      <alignment horizontal="center" vertical="center" wrapText="1"/>
    </xf>
    <xf numFmtId="165" fontId="40" fillId="0" borderId="0" xfId="1" applyNumberFormat="1" applyFont="1" applyAlignment="1">
      <alignment horizontal="left" vertical="top"/>
    </xf>
    <xf numFmtId="165" fontId="40" fillId="0" borderId="0" xfId="1" applyNumberFormat="1" applyFont="1" applyAlignment="1">
      <alignment horizontal="center" vertical="top"/>
    </xf>
    <xf numFmtId="4" fontId="40" fillId="0" borderId="14" xfId="0" applyNumberFormat="1" applyFont="1" applyBorder="1" applyAlignment="1" applyProtection="1">
      <alignment horizontal="right"/>
      <protection locked="0"/>
    </xf>
    <xf numFmtId="4" fontId="40" fillId="0" borderId="22" xfId="0" applyNumberFormat="1" applyFont="1" applyBorder="1" applyAlignment="1" applyProtection="1">
      <alignment horizontal="right" vertical="top"/>
      <protection locked="0"/>
    </xf>
    <xf numFmtId="4" fontId="9" fillId="0" borderId="0" xfId="0" applyNumberFormat="1" applyFont="1" applyAlignment="1">
      <alignment vertical="top"/>
    </xf>
    <xf numFmtId="165" fontId="43" fillId="0" borderId="5" xfId="0" applyNumberFormat="1" applyFont="1" applyBorder="1" applyAlignment="1">
      <alignment horizontal="left" vertical="center"/>
    </xf>
    <xf numFmtId="165" fontId="43" fillId="0" borderId="23" xfId="0" applyNumberFormat="1" applyFont="1" applyBorder="1" applyAlignment="1">
      <alignment horizontal="left" vertical="center"/>
    </xf>
    <xf numFmtId="0" fontId="7" fillId="0" borderId="0" xfId="13945" applyFont="1"/>
    <xf numFmtId="0" fontId="3" fillId="0" borderId="0" xfId="13945"/>
    <xf numFmtId="0" fontId="62" fillId="0" borderId="0" xfId="13945" applyFont="1" applyAlignment="1">
      <alignment wrapText="1"/>
    </xf>
    <xf numFmtId="0" fontId="14" fillId="0" borderId="0" xfId="13945" applyFont="1" applyAlignment="1">
      <alignment wrapText="1"/>
    </xf>
    <xf numFmtId="0" fontId="13" fillId="0" borderId="0" xfId="13945" applyFont="1" applyAlignment="1">
      <alignment vertical="top" wrapText="1"/>
    </xf>
    <xf numFmtId="0" fontId="58" fillId="0" borderId="0" xfId="13945" applyFont="1" applyAlignment="1">
      <alignment vertical="top" wrapText="1"/>
    </xf>
    <xf numFmtId="0" fontId="59" fillId="0" borderId="0" xfId="13945" applyFont="1" applyAlignment="1">
      <alignment vertical="top" wrapText="1"/>
    </xf>
    <xf numFmtId="0" fontId="63" fillId="0" borderId="0" xfId="13945" applyFont="1" applyAlignment="1">
      <alignment vertical="top" wrapText="1"/>
    </xf>
    <xf numFmtId="0" fontId="7" fillId="0" borderId="0" xfId="13945" applyFont="1" applyAlignment="1">
      <alignment wrapText="1"/>
    </xf>
    <xf numFmtId="0" fontId="3" fillId="0" borderId="0" xfId="13945" applyAlignment="1">
      <alignment wrapText="1"/>
    </xf>
    <xf numFmtId="0" fontId="7" fillId="0" borderId="0" xfId="13945" applyFont="1" applyAlignment="1">
      <alignment vertical="top" wrapText="1"/>
    </xf>
    <xf numFmtId="0" fontId="7" fillId="0" borderId="0" xfId="13945" applyFont="1" applyAlignment="1">
      <alignment vertical="top"/>
    </xf>
    <xf numFmtId="0" fontId="13" fillId="0" borderId="0" xfId="13945" applyFont="1" applyAlignment="1">
      <alignment vertical="top"/>
    </xf>
    <xf numFmtId="0" fontId="54" fillId="0" borderId="1" xfId="0" applyFont="1" applyBorder="1" applyAlignment="1">
      <alignment horizontal="right" vertical="top" wrapText="1"/>
    </xf>
    <xf numFmtId="0" fontId="42" fillId="0" borderId="0" xfId="0" applyFont="1" applyAlignment="1">
      <alignment horizontal="right" vertical="top" wrapText="1"/>
    </xf>
    <xf numFmtId="165" fontId="43" fillId="0" borderId="29" xfId="0" applyNumberFormat="1" applyFont="1" applyBorder="1" applyAlignment="1">
      <alignment horizontal="left" vertical="center"/>
    </xf>
    <xf numFmtId="0" fontId="54" fillId="0" borderId="0" xfId="0" applyFont="1" applyAlignment="1" applyProtection="1">
      <alignment vertical="top" wrapText="1"/>
      <protection locked="0"/>
    </xf>
    <xf numFmtId="0" fontId="40" fillId="0" borderId="38" xfId="0" applyFont="1" applyBorder="1" applyAlignment="1">
      <alignment horizontal="center"/>
    </xf>
    <xf numFmtId="0" fontId="54" fillId="0" borderId="41" xfId="0" applyFont="1" applyBorder="1" applyAlignment="1" applyProtection="1">
      <alignment vertical="top" wrapText="1"/>
      <protection locked="0"/>
    </xf>
    <xf numFmtId="0" fontId="13" fillId="0" borderId="24" xfId="0" applyFont="1" applyBorder="1" applyAlignment="1">
      <alignment horizontal="left" vertical="top" wrapText="1"/>
    </xf>
    <xf numFmtId="166" fontId="43" fillId="0" borderId="0" xfId="0" applyNumberFormat="1" applyFont="1" applyAlignment="1">
      <alignment horizontal="left" vertical="top" wrapText="1"/>
    </xf>
    <xf numFmtId="0" fontId="39" fillId="0" borderId="0" xfId="1" applyFont="1">
      <alignment vertical="top" wrapText="1"/>
    </xf>
    <xf numFmtId="0" fontId="66" fillId="0" borderId="0" xfId="0" applyFont="1" applyAlignment="1">
      <alignment horizontal="left" vertical="center"/>
    </xf>
    <xf numFmtId="0" fontId="54" fillId="0" borderId="0" xfId="0" applyFont="1" applyAlignment="1">
      <alignment vertical="top" wrapText="1"/>
    </xf>
    <xf numFmtId="4" fontId="40" fillId="0" borderId="26" xfId="0" applyNumberFormat="1" applyFont="1" applyBorder="1" applyAlignment="1" applyProtection="1">
      <alignment horizontal="right" vertical="top"/>
      <protection locked="0"/>
    </xf>
    <xf numFmtId="0" fontId="54" fillId="0" borderId="1" xfId="0" applyFont="1" applyBorder="1" applyAlignment="1">
      <alignment horizontal="right" wrapText="1"/>
    </xf>
    <xf numFmtId="2" fontId="54" fillId="0" borderId="11" xfId="0" applyNumberFormat="1" applyFont="1" applyBorder="1" applyAlignment="1">
      <alignment horizontal="center" vertical="center" wrapText="1"/>
    </xf>
    <xf numFmtId="2" fontId="40" fillId="0" borderId="10" xfId="2" applyNumberFormat="1" applyFont="1" applyBorder="1" applyAlignment="1">
      <alignment vertical="top"/>
    </xf>
    <xf numFmtId="2" fontId="41" fillId="0" borderId="2" xfId="0" applyNumberFormat="1" applyFont="1" applyBorder="1" applyAlignment="1">
      <alignment horizontal="right"/>
    </xf>
    <xf numFmtId="2" fontId="41" fillId="0" borderId="6" xfId="0" applyNumberFormat="1" applyFont="1" applyBorder="1" applyAlignment="1">
      <alignment horizontal="right"/>
    </xf>
    <xf numFmtId="2" fontId="43" fillId="0" borderId="0" xfId="0" applyNumberFormat="1" applyFont="1"/>
    <xf numFmtId="2" fontId="13" fillId="0" borderId="0" xfId="0" applyNumberFormat="1" applyFont="1"/>
    <xf numFmtId="2" fontId="40" fillId="0" borderId="0" xfId="0" applyNumberFormat="1" applyFont="1" applyAlignment="1">
      <alignment horizontal="center"/>
    </xf>
    <xf numFmtId="2" fontId="42" fillId="0" borderId="0" xfId="0" applyNumberFormat="1" applyFont="1" applyAlignment="1">
      <alignment horizontal="center"/>
    </xf>
    <xf numFmtId="0" fontId="40" fillId="0" borderId="47" xfId="0" applyFont="1" applyBorder="1" applyAlignment="1">
      <alignment horizontal="center"/>
    </xf>
    <xf numFmtId="0" fontId="40" fillId="0" borderId="39" xfId="0" applyFont="1" applyBorder="1" applyAlignment="1">
      <alignment horizontal="center"/>
    </xf>
    <xf numFmtId="0" fontId="67" fillId="0" borderId="0" xfId="1" applyFont="1" applyAlignment="1">
      <alignment horizontal="left" vertical="top"/>
    </xf>
    <xf numFmtId="0" fontId="67" fillId="0" borderId="0" xfId="1" applyFont="1" applyProtection="1">
      <alignment vertical="top" wrapText="1"/>
      <protection locked="0"/>
    </xf>
    <xf numFmtId="0" fontId="54" fillId="0" borderId="0" xfId="0" applyFont="1" applyAlignment="1">
      <alignment horizontal="right" wrapText="1"/>
    </xf>
    <xf numFmtId="0" fontId="67" fillId="0" borderId="0" xfId="1" applyFont="1" applyAlignment="1">
      <alignment horizontal="center" vertical="top" wrapText="1"/>
    </xf>
    <xf numFmtId="0" fontId="54" fillId="0" borderId="1" xfId="0" applyFont="1" applyBorder="1" applyAlignment="1">
      <alignment horizontal="center" vertical="top" wrapText="1"/>
    </xf>
    <xf numFmtId="0" fontId="54" fillId="0" borderId="1" xfId="0" applyFont="1" applyBorder="1" applyAlignment="1">
      <alignment horizontal="left" vertical="top" wrapText="1"/>
    </xf>
    <xf numFmtId="0" fontId="40" fillId="0" borderId="0" xfId="1" applyFont="1" applyBorder="1" applyProtection="1">
      <alignment vertical="top" wrapText="1"/>
      <protection locked="0"/>
    </xf>
    <xf numFmtId="0" fontId="54" fillId="0" borderId="29" xfId="0" applyFont="1" applyBorder="1" applyAlignment="1" applyProtection="1">
      <alignment vertical="top" wrapText="1"/>
      <protection locked="0"/>
    </xf>
    <xf numFmtId="0" fontId="40" fillId="0" borderId="34" xfId="0" applyFont="1" applyBorder="1" applyAlignment="1">
      <alignment horizontal="center"/>
    </xf>
    <xf numFmtId="0" fontId="40" fillId="0" borderId="45" xfId="0" applyFont="1" applyBorder="1" applyAlignment="1">
      <alignment horizontal="center"/>
    </xf>
    <xf numFmtId="0" fontId="43" fillId="0" borderId="0" xfId="1" applyFont="1">
      <alignment vertical="top" wrapText="1"/>
    </xf>
    <xf numFmtId="0" fontId="54" fillId="0" borderId="42" xfId="0" applyFont="1" applyBorder="1" applyAlignment="1">
      <alignment horizontal="center" vertical="center" wrapText="1"/>
    </xf>
    <xf numFmtId="0" fontId="40" fillId="0" borderId="26" xfId="0" applyFont="1" applyBorder="1" applyAlignment="1">
      <alignment horizontal="center"/>
    </xf>
    <xf numFmtId="165" fontId="47" fillId="0" borderId="2" xfId="0" applyNumberFormat="1" applyFont="1" applyBorder="1" applyAlignment="1">
      <alignment horizontal="left"/>
    </xf>
    <xf numFmtId="0" fontId="68" fillId="0" borderId="0" xfId="0" applyFont="1" applyAlignment="1">
      <alignment horizontal="left" vertical="center"/>
    </xf>
    <xf numFmtId="49" fontId="43" fillId="0" borderId="0" xfId="0" applyNumberFormat="1" applyFont="1" applyAlignment="1">
      <alignment horizontal="right" vertical="top"/>
    </xf>
    <xf numFmtId="2" fontId="43" fillId="0" borderId="0" xfId="1" applyNumberFormat="1" applyFont="1" applyBorder="1">
      <alignment vertical="top" wrapText="1"/>
    </xf>
    <xf numFmtId="0" fontId="43" fillId="0" borderId="40" xfId="0" applyFont="1" applyBorder="1" applyAlignment="1" applyProtection="1">
      <alignment vertical="top" wrapText="1"/>
      <protection locked="0"/>
    </xf>
    <xf numFmtId="0" fontId="54" fillId="0" borderId="40" xfId="0" applyFont="1" applyBorder="1" applyAlignment="1" applyProtection="1">
      <alignment vertical="top" wrapText="1"/>
      <protection locked="0"/>
    </xf>
    <xf numFmtId="0" fontId="69" fillId="0" borderId="0" xfId="1" applyFont="1">
      <alignment vertical="top" wrapText="1"/>
    </xf>
    <xf numFmtId="0" fontId="54" fillId="0" borderId="42" xfId="0" applyFont="1" applyBorder="1" applyAlignment="1">
      <alignment horizontal="left" vertical="top" wrapText="1"/>
    </xf>
    <xf numFmtId="2" fontId="54" fillId="0" borderId="8" xfId="0" applyNumberFormat="1" applyFont="1" applyBorder="1" applyAlignment="1">
      <alignment horizontal="center" vertical="center" wrapText="1"/>
    </xf>
    <xf numFmtId="4" fontId="40" fillId="0" borderId="43" xfId="0" applyNumberFormat="1" applyFont="1" applyBorder="1" applyAlignment="1" applyProtection="1">
      <alignment horizontal="right" vertical="top"/>
      <protection locked="0"/>
    </xf>
    <xf numFmtId="2" fontId="54" fillId="0" borderId="21" xfId="0" applyNumberFormat="1" applyFont="1" applyBorder="1" applyAlignment="1">
      <alignment horizontal="center" vertical="center" wrapText="1"/>
    </xf>
    <xf numFmtId="0" fontId="54" fillId="0" borderId="44" xfId="0" applyFont="1" applyBorder="1" applyAlignment="1">
      <alignment horizontal="center" vertical="center" wrapText="1"/>
    </xf>
    <xf numFmtId="0" fontId="40" fillId="0" borderId="40" xfId="1" applyFont="1" applyBorder="1" applyProtection="1">
      <alignment vertical="top" wrapText="1"/>
      <protection locked="0"/>
    </xf>
    <xf numFmtId="0" fontId="54" fillId="0" borderId="0" xfId="0" applyFont="1" applyAlignment="1">
      <alignment horizontal="left" vertical="center" wrapText="1"/>
    </xf>
    <xf numFmtId="0" fontId="55" fillId="0" borderId="0" xfId="0" applyFont="1" applyAlignment="1">
      <alignment vertical="center"/>
    </xf>
    <xf numFmtId="0" fontId="55" fillId="0" borderId="0" xfId="0" applyFont="1" applyAlignment="1" applyProtection="1">
      <alignment horizontal="left" vertical="center" wrapText="1"/>
      <protection locked="0"/>
    </xf>
    <xf numFmtId="0" fontId="43" fillId="0" borderId="1" xfId="0" applyFont="1" applyBorder="1" applyAlignment="1">
      <alignment horizontal="center" vertical="center"/>
    </xf>
    <xf numFmtId="0" fontId="43" fillId="0" borderId="1" xfId="0" applyFont="1" applyBorder="1" applyAlignment="1">
      <alignment horizontal="left" vertical="center"/>
    </xf>
    <xf numFmtId="0" fontId="55" fillId="0" borderId="29" xfId="0" applyFont="1" applyBorder="1" applyAlignment="1">
      <alignment vertical="center"/>
    </xf>
    <xf numFmtId="49" fontId="57" fillId="0" borderId="0" xfId="0" applyNumberFormat="1" applyFont="1" applyAlignment="1">
      <alignment horizontal="right" vertical="center"/>
    </xf>
    <xf numFmtId="0" fontId="54" fillId="0" borderId="1" xfId="0" applyFont="1" applyBorder="1" applyAlignment="1">
      <alignment horizontal="center" vertical="center" wrapText="1"/>
    </xf>
    <xf numFmtId="0" fontId="54" fillId="0" borderId="1" xfId="0" applyFont="1" applyBorder="1" applyAlignment="1">
      <alignment horizontal="left" vertical="center" wrapText="1"/>
    </xf>
    <xf numFmtId="2" fontId="40" fillId="0" borderId="0" xfId="2" applyNumberFormat="1" applyFont="1" applyBorder="1" applyAlignment="1">
      <alignment vertical="top"/>
    </xf>
    <xf numFmtId="0" fontId="54" fillId="0" borderId="1" xfId="0" applyFont="1" applyBorder="1" applyAlignment="1">
      <alignment horizontal="left" vertical="top"/>
    </xf>
    <xf numFmtId="2" fontId="54" fillId="0" borderId="36" xfId="0" applyNumberFormat="1" applyFont="1" applyBorder="1" applyAlignment="1">
      <alignment horizontal="center" vertical="center" wrapText="1"/>
    </xf>
    <xf numFmtId="0" fontId="54" fillId="0" borderId="4" xfId="0" applyFont="1" applyBorder="1" applyAlignment="1">
      <alignment horizontal="center" vertical="center" wrapText="1"/>
    </xf>
    <xf numFmtId="2" fontId="54" fillId="0" borderId="42" xfId="0" applyNumberFormat="1" applyFont="1" applyBorder="1" applyAlignment="1">
      <alignment horizontal="center" vertical="center" wrapText="1"/>
    </xf>
    <xf numFmtId="2" fontId="40" fillId="0" borderId="31" xfId="0" applyNumberFormat="1" applyFont="1" applyBorder="1" applyAlignment="1">
      <alignment horizontal="center"/>
    </xf>
    <xf numFmtId="4" fontId="40" fillId="0" borderId="12" xfId="0" applyNumberFormat="1" applyFont="1" applyBorder="1" applyAlignment="1" applyProtection="1">
      <alignment horizontal="right" vertical="top"/>
      <protection locked="0"/>
    </xf>
    <xf numFmtId="0" fontId="40" fillId="0" borderId="28" xfId="0" applyFont="1" applyBorder="1" applyAlignment="1">
      <alignment horizontal="center"/>
    </xf>
    <xf numFmtId="2" fontId="54" fillId="0" borderId="10" xfId="0" applyNumberFormat="1" applyFont="1" applyBorder="1" applyAlignment="1">
      <alignment horizontal="center" vertical="center" wrapText="1"/>
    </xf>
    <xf numFmtId="0" fontId="54" fillId="0" borderId="1" xfId="0" applyFont="1" applyBorder="1" applyAlignment="1">
      <alignment horizontal="center"/>
    </xf>
    <xf numFmtId="0" fontId="54" fillId="0" borderId="48" xfId="0" applyFont="1" applyBorder="1" applyAlignment="1" applyProtection="1">
      <alignment horizontal="center" vertical="center" wrapText="1"/>
      <protection locked="0"/>
    </xf>
    <xf numFmtId="0" fontId="48" fillId="0" borderId="40" xfId="0" applyFont="1" applyBorder="1" applyAlignment="1" applyProtection="1">
      <alignment vertical="top" wrapText="1"/>
      <protection locked="0"/>
    </xf>
    <xf numFmtId="0" fontId="54" fillId="0" borderId="56" xfId="0" applyFont="1" applyBorder="1" applyAlignment="1" applyProtection="1">
      <alignment horizontal="center" vertical="center" wrapText="1"/>
      <protection locked="0"/>
    </xf>
    <xf numFmtId="4" fontId="40" fillId="0" borderId="55" xfId="0" applyNumberFormat="1" applyFont="1" applyBorder="1" applyAlignment="1" applyProtection="1">
      <alignment horizontal="right"/>
      <protection locked="0"/>
    </xf>
    <xf numFmtId="2" fontId="54" fillId="0" borderId="37" xfId="0" applyNumberFormat="1" applyFont="1" applyBorder="1" applyAlignment="1">
      <alignment horizontal="center" vertical="center" wrapText="1"/>
    </xf>
    <xf numFmtId="2" fontId="40" fillId="0" borderId="35" xfId="0" applyNumberFormat="1" applyFont="1" applyBorder="1" applyAlignment="1">
      <alignment horizontal="center"/>
    </xf>
    <xf numFmtId="2" fontId="40" fillId="0" borderId="36" xfId="0" applyNumberFormat="1" applyFont="1" applyBorder="1" applyAlignment="1">
      <alignment horizontal="center"/>
    </xf>
    <xf numFmtId="2" fontId="40" fillId="0" borderId="6" xfId="0" applyNumberFormat="1" applyFont="1" applyBorder="1" applyAlignment="1">
      <alignment horizontal="right"/>
    </xf>
    <xf numFmtId="0" fontId="43" fillId="0" borderId="6" xfId="0" applyFont="1" applyBorder="1" applyAlignment="1" applyProtection="1">
      <alignment horizontal="center" vertical="top"/>
      <protection locked="0"/>
    </xf>
    <xf numFmtId="0" fontId="41" fillId="0" borderId="0" xfId="1" applyFont="1" applyBorder="1" applyAlignment="1">
      <alignment vertical="top"/>
    </xf>
    <xf numFmtId="0" fontId="50" fillId="0" borderId="2" xfId="0" applyFont="1" applyBorder="1" applyAlignment="1">
      <alignment horizontal="center"/>
    </xf>
    <xf numFmtId="0" fontId="50" fillId="0" borderId="2" xfId="0" applyFont="1" applyBorder="1" applyAlignment="1">
      <alignment horizontal="left"/>
    </xf>
    <xf numFmtId="0" fontId="50" fillId="0" borderId="2" xfId="0" applyFont="1" applyBorder="1" applyAlignment="1">
      <alignment horizontal="left" vertical="top" wrapText="1"/>
    </xf>
    <xf numFmtId="0" fontId="50" fillId="0" borderId="15" xfId="0" applyFont="1" applyBorder="1" applyAlignment="1">
      <alignment horizontal="center"/>
    </xf>
    <xf numFmtId="0" fontId="50" fillId="0" borderId="15" xfId="0" applyFont="1" applyBorder="1" applyAlignment="1">
      <alignment horizontal="left"/>
    </xf>
    <xf numFmtId="0" fontId="50" fillId="0" borderId="15" xfId="0" applyFont="1" applyBorder="1" applyAlignment="1">
      <alignment horizontal="left" vertical="top" wrapText="1"/>
    </xf>
    <xf numFmtId="0" fontId="50" fillId="3" borderId="7" xfId="0" applyFont="1" applyFill="1" applyBorder="1" applyAlignment="1">
      <alignment horizontal="left"/>
    </xf>
    <xf numFmtId="0" fontId="51" fillId="0" borderId="0" xfId="13945" applyFont="1"/>
    <xf numFmtId="0" fontId="52" fillId="0" borderId="0" xfId="13945" applyFont="1" applyAlignment="1">
      <alignment wrapText="1"/>
    </xf>
    <xf numFmtId="0" fontId="40" fillId="0" borderId="0" xfId="13945" applyFont="1" applyAlignment="1">
      <alignment wrapText="1"/>
    </xf>
    <xf numFmtId="0" fontId="43" fillId="0" borderId="0" xfId="13945" applyFont="1" applyAlignment="1">
      <alignment vertical="top" wrapText="1"/>
    </xf>
    <xf numFmtId="0" fontId="71" fillId="0" borderId="0" xfId="13945" applyFont="1" applyAlignment="1">
      <alignment vertical="top" wrapText="1"/>
    </xf>
    <xf numFmtId="0" fontId="53" fillId="0" borderId="0" xfId="13945" applyFont="1"/>
    <xf numFmtId="0" fontId="51" fillId="0" borderId="0" xfId="13945" applyFont="1" applyAlignment="1">
      <alignment wrapText="1"/>
    </xf>
    <xf numFmtId="0" fontId="51" fillId="0" borderId="0" xfId="13945" applyFont="1" applyAlignment="1">
      <alignment vertical="top" wrapText="1"/>
    </xf>
    <xf numFmtId="0" fontId="72" fillId="0" borderId="0" xfId="13945" applyFont="1" applyAlignment="1">
      <alignment wrapText="1"/>
    </xf>
    <xf numFmtId="0" fontId="40" fillId="0" borderId="0" xfId="13945" applyFont="1" applyAlignment="1">
      <alignment vertical="top" wrapText="1"/>
    </xf>
    <xf numFmtId="0" fontId="51" fillId="0" borderId="0" xfId="13945" applyFont="1" applyAlignment="1">
      <alignment horizontal="left" wrapText="1"/>
    </xf>
    <xf numFmtId="0" fontId="43" fillId="0" borderId="0" xfId="13946" applyFont="1" applyAlignment="1" applyProtection="1">
      <alignment horizontal="left" vertical="top" wrapText="1" shrinkToFit="1"/>
      <protection locked="0"/>
    </xf>
    <xf numFmtId="0" fontId="43" fillId="0" borderId="0" xfId="13946" applyFont="1" applyAlignment="1" applyProtection="1">
      <alignment vertical="top" wrapText="1" shrinkToFit="1"/>
      <protection locked="0"/>
    </xf>
    <xf numFmtId="0" fontId="70" fillId="0" borderId="0" xfId="13946" applyFont="1" applyAlignment="1" applyProtection="1">
      <alignment horizontal="left" vertical="top" wrapText="1" shrinkToFit="1"/>
      <protection locked="0"/>
    </xf>
    <xf numFmtId="0" fontId="73" fillId="0" borderId="0" xfId="0" applyFont="1" applyAlignment="1">
      <alignment horizontal="left"/>
    </xf>
    <xf numFmtId="0" fontId="70" fillId="0" borderId="0" xfId="0" applyFont="1" applyAlignment="1">
      <alignment horizontal="left" vertical="top" wrapText="1"/>
    </xf>
    <xf numFmtId="0" fontId="70" fillId="0" borderId="0" xfId="0" applyFont="1" applyAlignment="1">
      <alignment horizontal="left"/>
    </xf>
    <xf numFmtId="0" fontId="70" fillId="0" borderId="0" xfId="13946" applyFont="1" applyAlignment="1" applyProtection="1">
      <alignment horizontal="center" vertical="top" wrapText="1" shrinkToFit="1"/>
      <protection locked="0"/>
    </xf>
    <xf numFmtId="0" fontId="70" fillId="0" borderId="0" xfId="0" applyFont="1" applyAlignment="1" applyProtection="1">
      <alignment vertical="center" wrapText="1" shrinkToFit="1"/>
      <protection locked="0"/>
    </xf>
    <xf numFmtId="0" fontId="70" fillId="0" borderId="0" xfId="13946" applyFont="1" applyAlignment="1" applyProtection="1">
      <alignment vertical="top" wrapText="1" shrinkToFit="1"/>
      <protection locked="0"/>
    </xf>
    <xf numFmtId="0" fontId="74" fillId="0" borderId="0" xfId="0" applyFont="1" applyAlignment="1" applyProtection="1">
      <alignment vertical="top" wrapText="1" shrinkToFit="1"/>
      <protection locked="0"/>
    </xf>
    <xf numFmtId="0" fontId="74" fillId="0" borderId="0" xfId="13946" applyFont="1" applyAlignment="1" applyProtection="1">
      <alignment vertical="top" wrapText="1" shrinkToFit="1"/>
      <protection locked="0"/>
    </xf>
    <xf numFmtId="0" fontId="75" fillId="0" borderId="0" xfId="0" quotePrefix="1" applyFont="1" applyAlignment="1">
      <alignment wrapText="1"/>
    </xf>
    <xf numFmtId="0" fontId="75" fillId="0" borderId="0" xfId="0" applyFont="1" applyAlignment="1">
      <alignment wrapText="1"/>
    </xf>
    <xf numFmtId="0" fontId="75" fillId="0" borderId="0" xfId="0" applyFont="1" applyAlignment="1">
      <alignment vertical="top" wrapText="1"/>
    </xf>
    <xf numFmtId="0" fontId="70" fillId="0" borderId="0" xfId="13946" quotePrefix="1" applyFont="1" applyAlignment="1" applyProtection="1">
      <alignment vertical="top" wrapText="1" shrinkToFit="1"/>
      <protection locked="0"/>
    </xf>
    <xf numFmtId="0" fontId="70" fillId="0" borderId="0" xfId="0" applyFont="1" applyAlignment="1" applyProtection="1">
      <alignment vertical="top" wrapText="1" shrinkToFit="1"/>
      <protection locked="0"/>
    </xf>
    <xf numFmtId="0" fontId="70" fillId="0" borderId="0" xfId="0" applyFont="1" applyAlignment="1">
      <alignment vertical="top" wrapText="1"/>
    </xf>
    <xf numFmtId="0" fontId="53" fillId="0" borderId="0" xfId="0" applyFont="1" applyAlignment="1">
      <alignment horizontal="left"/>
    </xf>
    <xf numFmtId="0" fontId="43" fillId="0" borderId="0" xfId="0" applyFont="1" applyAlignment="1" applyProtection="1">
      <alignment horizontal="left" vertical="center" wrapText="1" shrinkToFit="1"/>
      <protection locked="0"/>
    </xf>
    <xf numFmtId="0" fontId="76" fillId="0" borderId="0" xfId="0" applyFont="1" applyAlignment="1" applyProtection="1">
      <alignment vertical="top" wrapText="1" shrinkToFit="1"/>
      <protection locked="0"/>
    </xf>
    <xf numFmtId="0" fontId="76" fillId="0" borderId="0" xfId="13946" applyFont="1" applyAlignment="1" applyProtection="1">
      <alignment vertical="top" wrapText="1" shrinkToFit="1"/>
      <protection locked="0"/>
    </xf>
    <xf numFmtId="0" fontId="43" fillId="0" borderId="0" xfId="13946" applyFont="1" applyAlignment="1" applyProtection="1">
      <alignment horizontal="center" vertical="top" wrapText="1" shrinkToFit="1"/>
      <protection locked="0"/>
    </xf>
    <xf numFmtId="0" fontId="43" fillId="0" borderId="0" xfId="0" applyFont="1" applyAlignment="1" applyProtection="1">
      <alignment vertical="center" wrapText="1" shrinkToFit="1"/>
      <protection locked="0"/>
    </xf>
    <xf numFmtId="0" fontId="43" fillId="0" borderId="0" xfId="0" applyFont="1" applyAlignment="1" applyProtection="1">
      <alignment horizontal="left" wrapText="1" shrinkToFit="1"/>
      <protection locked="0"/>
    </xf>
    <xf numFmtId="0" fontId="43" fillId="0" borderId="0" xfId="0" applyFont="1" applyAlignment="1" applyProtection="1">
      <alignment vertical="top" wrapText="1" shrinkToFit="1"/>
      <protection locked="0"/>
    </xf>
    <xf numFmtId="0" fontId="51" fillId="0" borderId="0" xfId="0" applyFont="1" applyAlignment="1">
      <alignment vertical="top" wrapText="1"/>
    </xf>
    <xf numFmtId="0" fontId="43" fillId="0" borderId="0" xfId="13946" quotePrefix="1" applyFont="1" applyAlignment="1" applyProtection="1">
      <alignment vertical="top" wrapText="1" shrinkToFit="1"/>
      <protection locked="0"/>
    </xf>
    <xf numFmtId="0" fontId="51" fillId="0" borderId="0" xfId="0" quotePrefix="1" applyFont="1" applyAlignment="1">
      <alignment wrapText="1"/>
    </xf>
    <xf numFmtId="0" fontId="51" fillId="0" borderId="0" xfId="0" applyFont="1" applyAlignment="1">
      <alignment wrapText="1"/>
    </xf>
    <xf numFmtId="0" fontId="60" fillId="0" borderId="0" xfId="0" applyFont="1"/>
    <xf numFmtId="0" fontId="51" fillId="0" borderId="0" xfId="0" applyFont="1"/>
    <xf numFmtId="0" fontId="51" fillId="0" borderId="0" xfId="0" quotePrefix="1" applyFont="1"/>
    <xf numFmtId="0" fontId="43" fillId="0" borderId="0" xfId="0" quotePrefix="1" applyFont="1" applyAlignment="1">
      <alignment vertical="top" wrapText="1"/>
    </xf>
    <xf numFmtId="4" fontId="40" fillId="0" borderId="50" xfId="0" applyNumberFormat="1" applyFont="1" applyBorder="1" applyAlignment="1" applyProtection="1">
      <alignment horizontal="right" vertical="center"/>
      <protection locked="0"/>
    </xf>
    <xf numFmtId="0" fontId="40" fillId="0" borderId="0" xfId="0" applyFont="1" applyAlignment="1">
      <alignment horizontal="center" vertical="center"/>
    </xf>
    <xf numFmtId="4" fontId="40" fillId="0" borderId="0" xfId="0" applyNumberFormat="1" applyFont="1" applyAlignment="1" applyProtection="1">
      <alignment horizontal="right" vertical="center"/>
      <protection locked="0"/>
    </xf>
    <xf numFmtId="0" fontId="43" fillId="0" borderId="0" xfId="0" applyFont="1" applyAlignment="1">
      <alignment horizontal="center" vertical="center"/>
    </xf>
    <xf numFmtId="0" fontId="43" fillId="0" borderId="0" xfId="0" applyFont="1" applyAlignment="1">
      <alignment horizontal="left" vertical="center"/>
    </xf>
    <xf numFmtId="4" fontId="40" fillId="2" borderId="13" xfId="0" applyNumberFormat="1" applyFont="1" applyFill="1" applyBorder="1" applyAlignment="1" applyProtection="1">
      <alignment horizontal="right" vertical="top"/>
      <protection locked="0"/>
    </xf>
    <xf numFmtId="49" fontId="54" fillId="0" borderId="0" xfId="0" applyNumberFormat="1" applyFont="1" applyAlignment="1">
      <alignment horizontal="right" vertical="center"/>
    </xf>
    <xf numFmtId="0" fontId="54" fillId="0" borderId="18" xfId="0" applyFont="1" applyBorder="1" applyAlignment="1">
      <alignment horizontal="right" vertical="center" wrapText="1"/>
    </xf>
    <xf numFmtId="0" fontId="40" fillId="0" borderId="0" xfId="1" applyFont="1" applyBorder="1" applyAlignment="1">
      <alignment horizontal="center" vertical="top" wrapText="1"/>
    </xf>
    <xf numFmtId="0" fontId="40" fillId="0" borderId="0" xfId="1" applyFont="1" applyBorder="1" applyAlignment="1">
      <alignment horizontal="left" vertical="top"/>
    </xf>
    <xf numFmtId="0" fontId="78" fillId="0" borderId="0" xfId="1" applyFont="1" applyAlignment="1">
      <alignment horizontal="center" vertical="top" wrapText="1"/>
    </xf>
    <xf numFmtId="0" fontId="78" fillId="0" borderId="0" xfId="1" applyFont="1" applyAlignment="1">
      <alignment horizontal="left" vertical="top"/>
    </xf>
    <xf numFmtId="0" fontId="78" fillId="0" borderId="0" xfId="1" applyFont="1" applyProtection="1">
      <alignment vertical="top" wrapText="1"/>
      <protection locked="0"/>
    </xf>
    <xf numFmtId="0" fontId="80" fillId="0" borderId="0" xfId="0" applyFont="1" applyAlignment="1">
      <alignment horizontal="center" vertical="top" wrapText="1"/>
    </xf>
    <xf numFmtId="0" fontId="80" fillId="0" borderId="0" xfId="0" applyFont="1" applyAlignment="1">
      <alignment horizontal="left" vertical="top" wrapText="1"/>
    </xf>
    <xf numFmtId="0" fontId="80" fillId="0" borderId="9" xfId="0" applyFont="1" applyBorder="1" applyAlignment="1" applyProtection="1">
      <alignment vertical="top" wrapText="1"/>
      <protection locked="0"/>
    </xf>
    <xf numFmtId="0" fontId="80" fillId="0" borderId="11" xfId="0" applyFont="1" applyBorder="1" applyAlignment="1">
      <alignment horizontal="left" vertical="top" wrapText="1"/>
    </xf>
    <xf numFmtId="0" fontId="80" fillId="0" borderId="17"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 xfId="0" applyFont="1" applyBorder="1" applyAlignment="1">
      <alignment horizontal="center" vertical="center" wrapText="1"/>
    </xf>
    <xf numFmtId="0" fontId="80" fillId="0" borderId="1" xfId="0" applyFont="1" applyBorder="1" applyAlignment="1">
      <alignment horizontal="left" vertical="center" wrapText="1"/>
    </xf>
    <xf numFmtId="4" fontId="78" fillId="0" borderId="50" xfId="0" applyNumberFormat="1" applyFont="1" applyBorder="1" applyAlignment="1" applyProtection="1">
      <alignment horizontal="right" vertical="center"/>
      <protection locked="0"/>
    </xf>
    <xf numFmtId="0" fontId="80" fillId="0" borderId="0" xfId="0" applyFont="1" applyAlignment="1">
      <alignment horizontal="center" vertical="center" wrapText="1"/>
    </xf>
    <xf numFmtId="0" fontId="80" fillId="0" borderId="0" xfId="0" applyFont="1" applyAlignment="1">
      <alignment horizontal="left" vertical="center" wrapText="1"/>
    </xf>
    <xf numFmtId="165" fontId="78" fillId="0" borderId="0" xfId="1" applyNumberFormat="1" applyFont="1" applyAlignment="1">
      <alignment horizontal="left" vertical="top"/>
    </xf>
    <xf numFmtId="0" fontId="77" fillId="0" borderId="0" xfId="0" applyFont="1" applyAlignment="1">
      <alignment horizontal="center" vertical="top" wrapText="1"/>
    </xf>
    <xf numFmtId="0" fontId="77" fillId="0" borderId="0" xfId="0" applyFont="1" applyAlignment="1">
      <alignment horizontal="left" vertical="top" wrapText="1"/>
    </xf>
    <xf numFmtId="0" fontId="77" fillId="0" borderId="0" xfId="0" applyFont="1" applyAlignment="1">
      <alignment horizontal="center"/>
    </xf>
    <xf numFmtId="0" fontId="77" fillId="0" borderId="0" xfId="0" applyFont="1" applyAlignment="1">
      <alignment horizontal="left" vertical="top"/>
    </xf>
    <xf numFmtId="0" fontId="77" fillId="0" borderId="0" xfId="0" applyFont="1" applyAlignment="1">
      <alignment horizontal="right" wrapText="1"/>
    </xf>
    <xf numFmtId="0" fontId="78" fillId="0" borderId="0" xfId="0" applyFont="1" applyAlignment="1">
      <alignment horizontal="center"/>
    </xf>
    <xf numFmtId="0" fontId="82" fillId="0" borderId="0" xfId="1" applyFont="1" applyProtection="1">
      <alignment vertical="top" wrapText="1"/>
      <protection locked="0"/>
    </xf>
    <xf numFmtId="0" fontId="83" fillId="0" borderId="0" xfId="0" applyFont="1" applyAlignment="1">
      <alignment horizontal="center"/>
    </xf>
    <xf numFmtId="0" fontId="83" fillId="0" borderId="0" xfId="0" applyFont="1" applyAlignment="1">
      <alignment horizontal="left" vertical="top"/>
    </xf>
    <xf numFmtId="0" fontId="83" fillId="0" borderId="0" xfId="0" applyFont="1" applyAlignment="1">
      <alignment horizontal="right" wrapText="1"/>
    </xf>
    <xf numFmtId="0" fontId="84" fillId="0" borderId="0" xfId="0" applyFont="1" applyAlignment="1">
      <alignment horizontal="center"/>
    </xf>
    <xf numFmtId="0" fontId="85" fillId="0" borderId="0" xfId="1" applyFont="1" applyProtection="1">
      <alignment vertical="top" wrapText="1"/>
      <protection locked="0"/>
    </xf>
    <xf numFmtId="0" fontId="78" fillId="2" borderId="0" xfId="1" applyFont="1" applyFill="1" applyAlignment="1">
      <alignment horizontal="center" vertical="top" wrapText="1"/>
    </xf>
    <xf numFmtId="165" fontId="78" fillId="2" borderId="0" xfId="1" applyNumberFormat="1" applyFont="1" applyFill="1" applyAlignment="1">
      <alignment horizontal="left" vertical="top"/>
    </xf>
    <xf numFmtId="0" fontId="80" fillId="0" borderId="18" xfId="0" applyFont="1" applyBorder="1" applyAlignment="1">
      <alignment horizontal="left" vertical="top" wrapText="1"/>
    </xf>
    <xf numFmtId="0" fontId="80" fillId="0" borderId="19" xfId="0" applyFont="1" applyBorder="1" applyAlignment="1">
      <alignment horizontal="center" vertical="center" wrapText="1"/>
    </xf>
    <xf numFmtId="4" fontId="78" fillId="0" borderId="51" xfId="0" applyNumberFormat="1" applyFont="1" applyBorder="1" applyAlignment="1" applyProtection="1">
      <alignment horizontal="right" vertical="center"/>
      <protection locked="0"/>
    </xf>
    <xf numFmtId="168" fontId="78" fillId="0" borderId="36" xfId="0" applyNumberFormat="1" applyFont="1" applyBorder="1" applyAlignment="1">
      <alignment horizontal="center"/>
    </xf>
    <xf numFmtId="168" fontId="84" fillId="0" borderId="35" xfId="0" applyNumberFormat="1" applyFont="1" applyBorder="1" applyAlignment="1">
      <alignment horizontal="center"/>
    </xf>
    <xf numFmtId="4" fontId="78" fillId="0" borderId="12" xfId="0" applyNumberFormat="1" applyFont="1" applyBorder="1" applyAlignment="1" applyProtection="1">
      <alignment horizontal="right" vertical="top"/>
      <protection locked="0"/>
    </xf>
    <xf numFmtId="4" fontId="78" fillId="0" borderId="31" xfId="0" applyNumberFormat="1" applyFont="1" applyBorder="1" applyAlignment="1">
      <alignment horizontal="center"/>
    </xf>
    <xf numFmtId="0" fontId="80" fillId="0" borderId="49" xfId="0" applyFont="1" applyBorder="1" applyAlignment="1">
      <alignment horizontal="center" vertical="center" wrapText="1"/>
    </xf>
    <xf numFmtId="4" fontId="40" fillId="0" borderId="51" xfId="0" applyNumberFormat="1" applyFont="1" applyBorder="1" applyAlignment="1" applyProtection="1">
      <alignment horizontal="right" vertical="center"/>
      <protection locked="0"/>
    </xf>
    <xf numFmtId="4" fontId="40" fillId="0" borderId="12" xfId="0" applyNumberFormat="1" applyFont="1" applyBorder="1" applyAlignment="1" applyProtection="1">
      <alignment horizontal="right" vertical="center"/>
      <protection locked="0"/>
    </xf>
    <xf numFmtId="0" fontId="80" fillId="0" borderId="36" xfId="0" applyFont="1" applyBorder="1" applyAlignment="1">
      <alignment horizontal="center" vertical="center" wrapText="1"/>
    </xf>
    <xf numFmtId="4" fontId="78" fillId="0" borderId="28" xfId="0" applyNumberFormat="1" applyFont="1" applyBorder="1" applyAlignment="1">
      <alignment horizontal="center" vertical="center"/>
    </xf>
    <xf numFmtId="0" fontId="56" fillId="0" borderId="42" xfId="0" applyFont="1" applyBorder="1" applyAlignment="1">
      <alignment horizontal="center" vertical="center" wrapText="1"/>
    </xf>
    <xf numFmtId="0" fontId="56" fillId="0" borderId="4" xfId="0" applyFont="1" applyBorder="1" applyAlignment="1">
      <alignment horizontal="left" vertical="top" wrapText="1"/>
    </xf>
    <xf numFmtId="0" fontId="50" fillId="3" borderId="61" xfId="0" applyFont="1" applyFill="1" applyBorder="1" applyAlignment="1">
      <alignment horizontal="center"/>
    </xf>
    <xf numFmtId="0" fontId="40" fillId="0" borderId="53" xfId="0" applyFont="1" applyBorder="1" applyAlignment="1">
      <alignment horizontal="center"/>
    </xf>
    <xf numFmtId="0" fontId="54" fillId="0" borderId="45" xfId="0" applyFont="1" applyBorder="1" applyAlignment="1">
      <alignment horizontal="right" wrapText="1"/>
    </xf>
    <xf numFmtId="0" fontId="43" fillId="0" borderId="45" xfId="0" applyFont="1" applyBorder="1" applyAlignment="1">
      <alignment horizontal="right" wrapText="1"/>
    </xf>
    <xf numFmtId="0" fontId="54" fillId="0" borderId="25" xfId="0" applyFont="1" applyBorder="1" applyAlignment="1">
      <alignment horizontal="left" vertical="top" wrapText="1"/>
    </xf>
    <xf numFmtId="0" fontId="54" fillId="0" borderId="63" xfId="0" applyFont="1" applyBorder="1" applyAlignment="1">
      <alignment horizontal="left" vertical="top" wrapText="1"/>
    </xf>
    <xf numFmtId="0" fontId="54" fillId="0" borderId="64" xfId="0" applyFont="1" applyBorder="1" applyAlignment="1">
      <alignment horizontal="center" vertical="center" wrapText="1"/>
    </xf>
    <xf numFmtId="2" fontId="40" fillId="0" borderId="45" xfId="0" applyNumberFormat="1" applyFont="1" applyBorder="1" applyAlignment="1">
      <alignment horizontal="center"/>
    </xf>
    <xf numFmtId="49" fontId="57" fillId="0" borderId="45" xfId="0" applyNumberFormat="1" applyFont="1" applyBorder="1" applyAlignment="1">
      <alignment horizontal="right" vertical="center"/>
    </xf>
    <xf numFmtId="0" fontId="40" fillId="0" borderId="54" xfId="0" applyFont="1" applyBorder="1" applyAlignment="1">
      <alignment horizontal="center" vertical="center"/>
    </xf>
    <xf numFmtId="49" fontId="54" fillId="0" borderId="31" xfId="0" applyNumberFormat="1" applyFont="1" applyBorder="1" applyAlignment="1">
      <alignment horizontal="right" vertical="center"/>
    </xf>
    <xf numFmtId="0" fontId="40" fillId="0" borderId="39" xfId="0" applyFont="1" applyBorder="1" applyAlignment="1">
      <alignment horizontal="center" vertical="center"/>
    </xf>
    <xf numFmtId="0" fontId="77" fillId="0" borderId="0" xfId="0" applyFont="1" applyAlignment="1" applyProtection="1">
      <alignment vertical="top" wrapText="1"/>
      <protection locked="0"/>
    </xf>
    <xf numFmtId="0" fontId="77" fillId="0" borderId="45" xfId="0" applyFont="1" applyBorder="1" applyAlignment="1">
      <alignment horizontal="right" wrapText="1"/>
    </xf>
    <xf numFmtId="49" fontId="80" fillId="0" borderId="31" xfId="0" applyNumberFormat="1" applyFont="1" applyBorder="1" applyAlignment="1">
      <alignment horizontal="right" vertical="center"/>
    </xf>
    <xf numFmtId="0" fontId="78" fillId="0" borderId="54" xfId="0" applyFont="1" applyBorder="1" applyAlignment="1">
      <alignment horizontal="center" vertical="center"/>
    </xf>
    <xf numFmtId="49" fontId="81" fillId="0" borderId="45" xfId="0" applyNumberFormat="1" applyFont="1" applyBorder="1" applyAlignment="1">
      <alignment horizontal="right" vertical="center"/>
    </xf>
    <xf numFmtId="0" fontId="78" fillId="0" borderId="45" xfId="0" applyFont="1" applyBorder="1" applyAlignment="1">
      <alignment horizontal="center"/>
    </xf>
    <xf numFmtId="0" fontId="80" fillId="0" borderId="65" xfId="0" applyFont="1" applyBorder="1" applyAlignment="1">
      <alignment horizontal="center" vertical="center" wrapText="1"/>
    </xf>
    <xf numFmtId="0" fontId="48" fillId="0" borderId="28" xfId="0" applyFont="1" applyBorder="1" applyAlignment="1">
      <alignment horizontal="right" wrapText="1"/>
    </xf>
    <xf numFmtId="0" fontId="54" fillId="0" borderId="5" xfId="0" applyFont="1" applyBorder="1" applyAlignment="1">
      <alignment horizontal="left" vertical="top" wrapText="1"/>
    </xf>
    <xf numFmtId="0" fontId="64" fillId="0" borderId="38" xfId="2" applyFont="1" applyBorder="1" applyAlignment="1">
      <alignment vertical="top"/>
    </xf>
    <xf numFmtId="2" fontId="54" fillId="0" borderId="25" xfId="0" applyNumberFormat="1" applyFont="1" applyBorder="1" applyAlignment="1">
      <alignment horizontal="center" vertical="center" wrapText="1"/>
    </xf>
    <xf numFmtId="2" fontId="54" fillId="0" borderId="58" xfId="0" applyNumberFormat="1" applyFont="1" applyBorder="1" applyAlignment="1">
      <alignment horizontal="center" vertical="center" wrapText="1"/>
    </xf>
    <xf numFmtId="2" fontId="56" fillId="0" borderId="4" xfId="0" applyNumberFormat="1" applyFont="1" applyBorder="1" applyAlignment="1">
      <alignment horizontal="center" vertical="center" wrapText="1"/>
    </xf>
    <xf numFmtId="2" fontId="40" fillId="2" borderId="35" xfId="0" applyNumberFormat="1" applyFont="1" applyFill="1" applyBorder="1" applyAlignment="1">
      <alignment horizontal="center" vertical="center"/>
    </xf>
    <xf numFmtId="2" fontId="54" fillId="0" borderId="19" xfId="0" applyNumberFormat="1" applyFont="1" applyBorder="1" applyAlignment="1">
      <alignment horizontal="center" vertical="center" wrapText="1"/>
    </xf>
    <xf numFmtId="2" fontId="40" fillId="0" borderId="1" xfId="0" applyNumberFormat="1" applyFont="1" applyBorder="1" applyAlignment="1">
      <alignment horizontal="center"/>
    </xf>
    <xf numFmtId="2" fontId="40" fillId="0" borderId="36" xfId="0" applyNumberFormat="1" applyFont="1" applyBorder="1" applyAlignment="1">
      <alignment horizontal="center" vertical="center"/>
    </xf>
    <xf numFmtId="2" fontId="40" fillId="2" borderId="0" xfId="0" applyNumberFormat="1" applyFont="1" applyFill="1" applyAlignment="1">
      <alignment horizontal="center" vertical="center"/>
    </xf>
    <xf numFmtId="4" fontId="40" fillId="0" borderId="0" xfId="0" applyNumberFormat="1" applyFont="1" applyAlignment="1">
      <alignment horizontal="right" vertical="center"/>
    </xf>
    <xf numFmtId="0" fontId="56" fillId="0" borderId="48" xfId="0" applyFont="1" applyBorder="1" applyAlignment="1">
      <alignment horizontal="center" vertical="center" wrapText="1"/>
    </xf>
    <xf numFmtId="2" fontId="56" fillId="0" borderId="9" xfId="0" applyNumberFormat="1" applyFont="1" applyBorder="1" applyAlignment="1">
      <alignment horizontal="center" vertical="center" wrapText="1"/>
    </xf>
    <xf numFmtId="0" fontId="54" fillId="0" borderId="20" xfId="0" applyFont="1" applyBorder="1" applyAlignment="1">
      <alignment horizontal="right" wrapText="1"/>
    </xf>
    <xf numFmtId="0" fontId="14" fillId="0" borderId="0" xfId="0" applyFont="1" applyAlignment="1">
      <alignment vertical="top"/>
    </xf>
    <xf numFmtId="0" fontId="88" fillId="0" borderId="0" xfId="13947"/>
    <xf numFmtId="0" fontId="89" fillId="0" borderId="67" xfId="13947" applyFont="1" applyBorder="1"/>
    <xf numFmtId="0" fontId="88" fillId="0" borderId="67" xfId="13947" applyBorder="1"/>
    <xf numFmtId="0" fontId="88" fillId="0" borderId="67" xfId="13947" applyBorder="1" applyAlignment="1">
      <alignment horizontal="left" vertical="top" wrapText="1"/>
    </xf>
    <xf numFmtId="0" fontId="88" fillId="0" borderId="67" xfId="13947" applyBorder="1" applyAlignment="1">
      <alignment horizontal="left" vertical="top"/>
    </xf>
    <xf numFmtId="0" fontId="24" fillId="0" borderId="67" xfId="13947" applyFont="1" applyBorder="1" applyAlignment="1">
      <alignment horizontal="left" vertical="top" wrapText="1"/>
    </xf>
    <xf numFmtId="0" fontId="88" fillId="0" borderId="0" xfId="13947" applyAlignment="1">
      <alignment horizontal="left" vertical="top" wrapText="1"/>
    </xf>
    <xf numFmtId="0" fontId="89" fillId="0" borderId="68" xfId="13947" applyFont="1" applyBorder="1" applyAlignment="1">
      <alignment horizontal="left" vertical="top" wrapText="1"/>
    </xf>
    <xf numFmtId="0" fontId="88" fillId="0" borderId="3" xfId="13947" applyBorder="1" applyAlignment="1">
      <alignment horizontal="left" vertical="top" wrapText="1"/>
    </xf>
    <xf numFmtId="0" fontId="88" fillId="0" borderId="67" xfId="13947" applyBorder="1" applyAlignment="1">
      <alignment horizontal="center" vertical="center"/>
    </xf>
    <xf numFmtId="0" fontId="89" fillId="0" borderId="67" xfId="13947" applyFont="1" applyBorder="1" applyAlignment="1">
      <alignment horizontal="left" vertical="top" wrapText="1"/>
    </xf>
    <xf numFmtId="0" fontId="87" fillId="0" borderId="0" xfId="13947" applyFont="1" applyAlignment="1">
      <alignment vertical="center"/>
    </xf>
    <xf numFmtId="2" fontId="24" fillId="0" borderId="67" xfId="13949" applyNumberFormat="1" applyFont="1" applyFill="1" applyBorder="1" applyAlignment="1">
      <alignment horizontal="left" vertical="top" wrapText="1" shrinkToFit="1"/>
    </xf>
    <xf numFmtId="0" fontId="95" fillId="0" borderId="67" xfId="13950" applyFont="1" applyBorder="1" applyAlignment="1">
      <alignment horizontal="center" vertical="center"/>
    </xf>
    <xf numFmtId="0" fontId="24" fillId="0" borderId="67" xfId="13951" applyBorder="1" applyAlignment="1">
      <alignment vertical="center" wrapText="1"/>
    </xf>
    <xf numFmtId="0" fontId="24" fillId="0" borderId="67" xfId="13951" applyBorder="1" applyAlignment="1">
      <alignment horizontal="center" vertical="center"/>
    </xf>
    <xf numFmtId="0" fontId="30" fillId="0" borderId="67" xfId="13952" applyFont="1" applyBorder="1" applyAlignment="1">
      <alignment horizontal="left" vertical="top" wrapText="1"/>
    </xf>
    <xf numFmtId="0" fontId="30" fillId="0" borderId="67" xfId="13952" applyFont="1" applyBorder="1" applyAlignment="1">
      <alignment horizontal="left" vertical="center" wrapText="1"/>
    </xf>
    <xf numFmtId="0" fontId="43" fillId="0" borderId="27" xfId="0" applyFont="1" applyBorder="1" applyAlignment="1">
      <alignment horizontal="center" vertical="top"/>
    </xf>
    <xf numFmtId="165" fontId="43" fillId="0" borderId="27" xfId="0" applyNumberFormat="1" applyFont="1" applyBorder="1" applyAlignment="1">
      <alignment horizontal="left" vertical="center"/>
    </xf>
    <xf numFmtId="0" fontId="105" fillId="0" borderId="0" xfId="13947" applyFont="1" applyAlignment="1">
      <alignment wrapText="1"/>
    </xf>
    <xf numFmtId="0" fontId="43" fillId="0" borderId="0" xfId="2" applyFont="1" applyBorder="1">
      <alignment vertical="top" wrapText="1"/>
    </xf>
    <xf numFmtId="0" fontId="55" fillId="0" borderId="0" xfId="0" applyFont="1" applyAlignment="1">
      <alignment vertical="top"/>
    </xf>
    <xf numFmtId="0" fontId="6" fillId="0" borderId="0" xfId="0" applyFont="1" applyAlignment="1">
      <alignment vertical="top"/>
    </xf>
    <xf numFmtId="0" fontId="54" fillId="0" borderId="8" xfId="0" applyFont="1" applyBorder="1" applyAlignment="1">
      <alignment horizontal="center" vertical="center" wrapText="1"/>
    </xf>
    <xf numFmtId="0" fontId="39" fillId="0" borderId="0" xfId="1" applyFont="1" applyBorder="1">
      <alignment vertical="top" wrapText="1"/>
    </xf>
    <xf numFmtId="0" fontId="69" fillId="0" borderId="0" xfId="1" applyFont="1" applyBorder="1">
      <alignment vertical="top" wrapText="1"/>
    </xf>
    <xf numFmtId="0" fontId="54" fillId="0" borderId="0" xfId="0" applyFont="1" applyAlignment="1">
      <alignment vertical="top"/>
    </xf>
    <xf numFmtId="0" fontId="54" fillId="0" borderId="38" xfId="0" applyFont="1" applyBorder="1" applyAlignment="1">
      <alignment horizontal="center" vertical="center" wrapText="1"/>
    </xf>
    <xf numFmtId="0" fontId="54" fillId="0" borderId="63" xfId="0" applyFont="1" applyBorder="1" applyAlignment="1">
      <alignment horizontal="center" vertical="center" wrapText="1"/>
    </xf>
    <xf numFmtId="2" fontId="54" fillId="0" borderId="77" xfId="0" applyNumberFormat="1" applyFont="1" applyBorder="1" applyAlignment="1">
      <alignment horizontal="center" vertical="center" wrapText="1"/>
    </xf>
    <xf numFmtId="0" fontId="54" fillId="0" borderId="78" xfId="0" applyFont="1" applyBorder="1" applyAlignment="1" applyProtection="1">
      <alignment vertical="top" wrapText="1"/>
      <protection locked="0"/>
    </xf>
    <xf numFmtId="4" fontId="78" fillId="2" borderId="28" xfId="0" applyNumberFormat="1" applyFont="1" applyFill="1" applyBorder="1" applyAlignment="1">
      <alignment horizontal="center" vertical="center"/>
    </xf>
    <xf numFmtId="4" fontId="78" fillId="2" borderId="36" xfId="0" applyNumberFormat="1" applyFont="1" applyFill="1" applyBorder="1" applyAlignment="1">
      <alignment horizontal="center" vertical="center"/>
    </xf>
    <xf numFmtId="4" fontId="40" fillId="0" borderId="76" xfId="0" applyNumberFormat="1" applyFont="1" applyBorder="1" applyAlignment="1" applyProtection="1">
      <alignment horizontal="right" vertical="center"/>
      <protection locked="0"/>
    </xf>
    <xf numFmtId="0" fontId="54" fillId="0" borderId="31" xfId="0" applyFont="1" applyBorder="1" applyAlignment="1">
      <alignment horizontal="right" wrapText="1"/>
    </xf>
    <xf numFmtId="0" fontId="56" fillId="0" borderId="10" xfId="0" applyFont="1" applyBorder="1" applyAlignment="1">
      <alignment horizontal="right" vertical="top" wrapText="1"/>
    </xf>
    <xf numFmtId="0" fontId="54" fillId="0" borderId="3" xfId="0" applyFont="1" applyBorder="1" applyAlignment="1">
      <alignment horizontal="center"/>
    </xf>
    <xf numFmtId="0" fontId="54" fillId="0" borderId="3" xfId="0" applyFont="1" applyBorder="1" applyAlignment="1">
      <alignment horizontal="left" vertical="top"/>
    </xf>
    <xf numFmtId="0" fontId="13" fillId="0" borderId="3" xfId="0" applyFont="1" applyBorder="1"/>
    <xf numFmtId="0" fontId="40" fillId="0" borderId="13" xfId="0" applyFont="1" applyBorder="1" applyAlignment="1">
      <alignment horizontal="center" vertical="top"/>
    </xf>
    <xf numFmtId="0" fontId="40" fillId="0" borderId="38" xfId="0" applyFont="1" applyBorder="1" applyAlignment="1">
      <alignment horizontal="center" vertical="top"/>
    </xf>
    <xf numFmtId="4" fontId="40" fillId="0" borderId="40" xfId="0" applyNumberFormat="1" applyFont="1" applyBorder="1" applyAlignment="1" applyProtection="1">
      <alignment horizontal="right" vertical="top"/>
      <protection locked="0"/>
    </xf>
    <xf numFmtId="0" fontId="40" fillId="0" borderId="73" xfId="0" applyFont="1" applyBorder="1" applyAlignment="1">
      <alignment horizontal="center" vertical="center"/>
    </xf>
    <xf numFmtId="0" fontId="54" fillId="0" borderId="27" xfId="0" applyFont="1" applyBorder="1" applyAlignment="1">
      <alignment horizontal="right" vertical="center" wrapText="1"/>
    </xf>
    <xf numFmtId="0" fontId="56" fillId="0" borderId="20" xfId="0" applyFont="1" applyBorder="1" applyAlignment="1">
      <alignment horizontal="right" vertical="top" wrapText="1"/>
    </xf>
    <xf numFmtId="2" fontId="40" fillId="0" borderId="10" xfId="0" applyNumberFormat="1" applyFont="1" applyBorder="1" applyAlignment="1">
      <alignment horizontal="center"/>
    </xf>
    <xf numFmtId="0" fontId="40" fillId="0" borderId="31" xfId="0" applyFont="1" applyBorder="1" applyAlignment="1">
      <alignment horizontal="center"/>
    </xf>
    <xf numFmtId="4" fontId="40" fillId="0" borderId="12" xfId="0" applyNumberFormat="1" applyFont="1" applyBorder="1" applyAlignment="1" applyProtection="1">
      <alignment horizontal="right"/>
      <protection locked="0"/>
    </xf>
    <xf numFmtId="2" fontId="40" fillId="0" borderId="38" xfId="0" applyNumberFormat="1" applyFont="1" applyBorder="1" applyAlignment="1">
      <alignment horizontal="center"/>
    </xf>
    <xf numFmtId="2" fontId="47" fillId="2" borderId="3" xfId="0" applyNumberFormat="1" applyFont="1" applyFill="1" applyBorder="1" applyAlignment="1">
      <alignment horizontal="center"/>
    </xf>
    <xf numFmtId="4" fontId="40" fillId="0" borderId="55" xfId="0" applyNumberFormat="1" applyFont="1" applyBorder="1" applyAlignment="1" applyProtection="1">
      <alignment horizontal="right" vertical="top"/>
      <protection locked="0"/>
    </xf>
    <xf numFmtId="0" fontId="89" fillId="0" borderId="67" xfId="13954" applyFont="1" applyBorder="1"/>
    <xf numFmtId="0" fontId="91" fillId="0" borderId="67" xfId="13954" applyFont="1" applyBorder="1" applyAlignment="1">
      <alignment horizontal="left" indent="3"/>
    </xf>
    <xf numFmtId="0" fontId="101" fillId="0" borderId="67" xfId="13954" applyBorder="1"/>
    <xf numFmtId="0" fontId="101" fillId="0" borderId="0" xfId="13954"/>
    <xf numFmtId="0" fontId="24" fillId="0" borderId="67" xfId="13954" applyFont="1" applyBorder="1" applyAlignment="1">
      <alignment vertical="center" wrapText="1"/>
    </xf>
    <xf numFmtId="0" fontId="92" fillId="0" borderId="67" xfId="13954" applyFont="1" applyBorder="1" applyAlignment="1">
      <alignment horizontal="center" vertical="center"/>
    </xf>
    <xf numFmtId="165" fontId="43" fillId="0" borderId="5" xfId="0" applyNumberFormat="1" applyFont="1" applyBorder="1" applyAlignment="1">
      <alignment vertical="top"/>
    </xf>
    <xf numFmtId="0" fontId="93" fillId="0" borderId="67" xfId="13954" applyFont="1" applyBorder="1"/>
    <xf numFmtId="2" fontId="40" fillId="0" borderId="28" xfId="0" applyNumberFormat="1" applyFont="1" applyBorder="1" applyAlignment="1">
      <alignment horizontal="center" vertical="center"/>
    </xf>
    <xf numFmtId="2" fontId="40" fillId="0" borderId="27" xfId="0" applyNumberFormat="1" applyFont="1" applyBorder="1" applyAlignment="1">
      <alignment horizontal="center" vertical="center"/>
    </xf>
    <xf numFmtId="49" fontId="80" fillId="0" borderId="0" xfId="0" applyNumberFormat="1" applyFont="1" applyAlignment="1">
      <alignment horizontal="right" vertical="center"/>
    </xf>
    <xf numFmtId="0" fontId="78" fillId="0" borderId="0" xfId="0" applyFont="1" applyAlignment="1">
      <alignment horizontal="center" vertical="center"/>
    </xf>
    <xf numFmtId="4" fontId="78" fillId="0" borderId="36" xfId="0" applyNumberFormat="1" applyFont="1" applyBorder="1" applyAlignment="1">
      <alignment horizontal="center" vertical="center"/>
    </xf>
    <xf numFmtId="4" fontId="78" fillId="0" borderId="0" xfId="0" applyNumberFormat="1" applyFont="1" applyAlignment="1" applyProtection="1">
      <alignment horizontal="right" vertical="center"/>
      <protection locked="0"/>
    </xf>
    <xf numFmtId="2" fontId="40" fillId="0" borderId="31" xfId="0" applyNumberFormat="1" applyFont="1" applyBorder="1" applyAlignment="1">
      <alignment horizontal="center" vertical="center"/>
    </xf>
    <xf numFmtId="0" fontId="54" fillId="0" borderId="85" xfId="0" applyFont="1" applyBorder="1" applyAlignment="1">
      <alignment horizontal="left" vertical="top" wrapText="1"/>
    </xf>
    <xf numFmtId="0" fontId="40" fillId="0" borderId="86" xfId="0" applyFont="1" applyBorder="1" applyAlignment="1">
      <alignment horizontal="center"/>
    </xf>
    <xf numFmtId="0" fontId="40" fillId="0" borderId="28" xfId="0" applyFont="1" applyBorder="1" applyAlignment="1">
      <alignment horizontal="center" vertical="center"/>
    </xf>
    <xf numFmtId="4" fontId="40" fillId="2" borderId="0" xfId="0" applyNumberFormat="1" applyFont="1" applyFill="1" applyAlignment="1" applyProtection="1">
      <alignment horizontal="right" vertical="top"/>
      <protection locked="0"/>
    </xf>
    <xf numFmtId="49" fontId="81" fillId="0" borderId="0" xfId="0" applyNumberFormat="1" applyFont="1" applyAlignment="1">
      <alignment horizontal="right" vertical="center"/>
    </xf>
    <xf numFmtId="4" fontId="78" fillId="0" borderId="28" xfId="0" applyNumberFormat="1" applyFont="1" applyBorder="1" applyAlignment="1">
      <alignment horizontal="center"/>
    </xf>
    <xf numFmtId="0" fontId="78" fillId="0" borderId="54" xfId="0" applyFont="1" applyBorder="1" applyAlignment="1">
      <alignment horizontal="center"/>
    </xf>
    <xf numFmtId="4" fontId="78" fillId="0" borderId="50" xfId="0" applyNumberFormat="1" applyFont="1" applyBorder="1" applyAlignment="1" applyProtection="1">
      <alignment horizontal="right"/>
      <protection locked="0"/>
    </xf>
    <xf numFmtId="2" fontId="40" fillId="0" borderId="35" xfId="0" applyNumberFormat="1" applyFont="1" applyBorder="1" applyAlignment="1">
      <alignment horizontal="center" vertical="center"/>
    </xf>
    <xf numFmtId="2" fontId="54" fillId="0" borderId="52" xfId="0" applyNumberFormat="1" applyFont="1" applyBorder="1" applyAlignment="1">
      <alignment horizontal="center" vertical="center" wrapText="1"/>
    </xf>
    <xf numFmtId="0" fontId="48" fillId="0" borderId="32" xfId="0" applyFont="1" applyBorder="1" applyAlignment="1" applyProtection="1">
      <alignment vertical="top" wrapText="1"/>
      <protection locked="0"/>
    </xf>
    <xf numFmtId="0" fontId="40" fillId="0" borderId="54" xfId="0" applyFont="1" applyBorder="1" applyAlignment="1">
      <alignment horizontal="center"/>
    </xf>
    <xf numFmtId="0" fontId="54" fillId="0" borderId="28" xfId="0" applyFont="1" applyBorder="1" applyAlignment="1">
      <alignment horizontal="right" wrapText="1"/>
    </xf>
    <xf numFmtId="49" fontId="80" fillId="0" borderId="28" xfId="0" applyNumberFormat="1" applyFont="1" applyBorder="1" applyAlignment="1">
      <alignment horizontal="right"/>
    </xf>
    <xf numFmtId="0" fontId="43" fillId="0" borderId="25" xfId="2" applyFont="1" applyBorder="1">
      <alignment vertical="top" wrapText="1"/>
    </xf>
    <xf numFmtId="0" fontId="43" fillId="0" borderId="48" xfId="2" applyFont="1" applyBorder="1">
      <alignment vertical="top" wrapText="1"/>
    </xf>
    <xf numFmtId="0" fontId="40" fillId="0" borderId="27" xfId="0" applyFont="1" applyBorder="1" applyAlignment="1">
      <alignment horizontal="center" vertical="top"/>
    </xf>
    <xf numFmtId="4" fontId="40" fillId="0" borderId="50" xfId="0" applyNumberFormat="1" applyFont="1" applyBorder="1" applyAlignment="1" applyProtection="1">
      <alignment horizontal="right" vertical="top"/>
      <protection locked="0"/>
    </xf>
    <xf numFmtId="0" fontId="54" fillId="0" borderId="87" xfId="0" applyFont="1" applyBorder="1" applyAlignment="1">
      <alignment horizontal="right" vertical="top" wrapText="1"/>
    </xf>
    <xf numFmtId="0" fontId="54" fillId="0" borderId="27" xfId="0" applyFont="1" applyBorder="1" applyAlignment="1">
      <alignment horizontal="right" vertical="top" wrapText="1"/>
    </xf>
    <xf numFmtId="0" fontId="54" fillId="0" borderId="38" xfId="0" quotePrefix="1" applyFont="1" applyBorder="1" applyAlignment="1">
      <alignment horizontal="right" vertical="top" wrapText="1"/>
    </xf>
    <xf numFmtId="0" fontId="54" fillId="0" borderId="1" xfId="0" quotePrefix="1" applyFont="1" applyBorder="1" applyAlignment="1">
      <alignment horizontal="right" vertical="top" wrapText="1"/>
    </xf>
    <xf numFmtId="0" fontId="40" fillId="0" borderId="27" xfId="0" applyFont="1" applyBorder="1" applyAlignment="1">
      <alignment horizontal="center"/>
    </xf>
    <xf numFmtId="4" fontId="40" fillId="0" borderId="51" xfId="0" applyNumberFormat="1" applyFont="1" applyBorder="1" applyAlignment="1" applyProtection="1">
      <alignment horizontal="right" vertical="top"/>
      <protection locked="0"/>
    </xf>
    <xf numFmtId="166" fontId="43" fillId="0" borderId="36" xfId="0" applyNumberFormat="1" applyFont="1" applyBorder="1" applyAlignment="1">
      <alignment horizontal="left" vertical="top" wrapText="1"/>
    </xf>
    <xf numFmtId="0" fontId="57" fillId="0" borderId="27" xfId="0" applyFont="1" applyBorder="1" applyAlignment="1">
      <alignment horizontal="right" vertical="center" wrapText="1"/>
    </xf>
    <xf numFmtId="0" fontId="54" fillId="0" borderId="58" xfId="0" applyFont="1" applyBorder="1" applyAlignment="1">
      <alignment horizontal="right" wrapText="1"/>
    </xf>
    <xf numFmtId="0" fontId="40" fillId="0" borderId="58" xfId="0" applyFont="1" applyBorder="1" applyAlignment="1">
      <alignment horizontal="center" vertical="center"/>
    </xf>
    <xf numFmtId="2" fontId="40" fillId="0" borderId="58" xfId="0" applyNumberFormat="1" applyFont="1" applyBorder="1" applyAlignment="1">
      <alignment horizontal="center" vertical="center"/>
    </xf>
    <xf numFmtId="4" fontId="40" fillId="0" borderId="25" xfId="0" applyNumberFormat="1" applyFont="1" applyBorder="1" applyAlignment="1" applyProtection="1">
      <alignment horizontal="right" vertical="center"/>
      <protection locked="0"/>
    </xf>
    <xf numFmtId="4" fontId="40" fillId="0" borderId="76" xfId="0" applyNumberFormat="1" applyFont="1" applyBorder="1" applyAlignment="1" applyProtection="1">
      <alignment horizontal="right"/>
      <protection locked="0"/>
    </xf>
    <xf numFmtId="0" fontId="43" fillId="0" borderId="3" xfId="0" applyFont="1" applyBorder="1" applyAlignment="1">
      <alignment horizontal="center"/>
    </xf>
    <xf numFmtId="0" fontId="43" fillId="0" borderId="3" xfId="0" applyFont="1" applyBorder="1" applyAlignment="1">
      <alignment horizontal="left" vertical="top"/>
    </xf>
    <xf numFmtId="0" fontId="43" fillId="0" borderId="3" xfId="0" applyFont="1" applyBorder="1" applyAlignment="1">
      <alignment horizontal="right" wrapText="1"/>
    </xf>
    <xf numFmtId="2" fontId="40" fillId="0" borderId="27" xfId="0" applyNumberFormat="1" applyFont="1" applyBorder="1" applyAlignment="1">
      <alignment horizontal="center" vertical="top"/>
    </xf>
    <xf numFmtId="2" fontId="40" fillId="0" borderId="38" xfId="0" applyNumberFormat="1" applyFont="1" applyBorder="1" applyAlignment="1">
      <alignment horizontal="center" vertical="top"/>
    </xf>
    <xf numFmtId="0" fontId="111" fillId="0" borderId="38" xfId="0" applyFont="1" applyBorder="1" applyAlignment="1">
      <alignment horizontal="right" vertical="top" wrapText="1"/>
    </xf>
    <xf numFmtId="0" fontId="111" fillId="0" borderId="1" xfId="0" applyFont="1" applyBorder="1" applyAlignment="1">
      <alignment horizontal="right" wrapText="1"/>
    </xf>
    <xf numFmtId="0" fontId="56" fillId="0" borderId="4" xfId="0" applyFont="1" applyBorder="1" applyAlignment="1">
      <alignment horizontal="right" vertical="top" wrapText="1"/>
    </xf>
    <xf numFmtId="4" fontId="40" fillId="0" borderId="39" xfId="0" applyNumberFormat="1" applyFont="1" applyBorder="1" applyAlignment="1" applyProtection="1">
      <alignment horizontal="right"/>
      <protection locked="0"/>
    </xf>
    <xf numFmtId="0" fontId="40" fillId="0" borderId="42" xfId="0" applyFont="1" applyBorder="1" applyAlignment="1">
      <alignment horizontal="center"/>
    </xf>
    <xf numFmtId="0" fontId="40" fillId="0" borderId="28" xfId="0" applyFont="1" applyBorder="1" applyAlignment="1">
      <alignment horizontal="center" vertical="top"/>
    </xf>
    <xf numFmtId="2" fontId="40" fillId="0" borderId="42" xfId="0" applyNumberFormat="1" applyFont="1" applyBorder="1" applyAlignment="1">
      <alignment horizontal="center" vertical="top"/>
    </xf>
    <xf numFmtId="2" fontId="40" fillId="0" borderId="28" xfId="0" applyNumberFormat="1" applyFont="1" applyBorder="1" applyAlignment="1">
      <alignment horizontal="center" vertical="top"/>
    </xf>
    <xf numFmtId="0" fontId="111" fillId="0" borderId="27" xfId="0" applyFont="1" applyBorder="1" applyAlignment="1">
      <alignment horizontal="right" vertical="top" wrapText="1"/>
    </xf>
    <xf numFmtId="2" fontId="40" fillId="0" borderId="54" xfId="0" applyNumberFormat="1" applyFont="1" applyBorder="1" applyAlignment="1">
      <alignment horizontal="center"/>
    </xf>
    <xf numFmtId="2" fontId="40" fillId="0" borderId="58" xfId="0" applyNumberFormat="1" applyFont="1" applyBorder="1" applyAlignment="1">
      <alignment horizontal="center"/>
    </xf>
    <xf numFmtId="2" fontId="40" fillId="0" borderId="28" xfId="0" applyNumberFormat="1" applyFont="1" applyBorder="1" applyAlignment="1">
      <alignment horizontal="center"/>
    </xf>
    <xf numFmtId="0" fontId="54" fillId="0" borderId="27" xfId="0" applyFont="1" applyBorder="1" applyAlignment="1">
      <alignment horizontal="right" wrapText="1"/>
    </xf>
    <xf numFmtId="2" fontId="40" fillId="0" borderId="11" xfId="0" applyNumberFormat="1" applyFont="1" applyBorder="1" applyAlignment="1">
      <alignment horizontal="center"/>
    </xf>
    <xf numFmtId="2" fontId="40" fillId="0" borderId="76" xfId="0" applyNumberFormat="1" applyFont="1" applyBorder="1" applyAlignment="1">
      <alignment horizontal="center" vertical="center"/>
    </xf>
    <xf numFmtId="2" fontId="40" fillId="0" borderId="43" xfId="0" applyNumberFormat="1" applyFont="1" applyBorder="1" applyAlignment="1">
      <alignment horizontal="center"/>
    </xf>
    <xf numFmtId="2" fontId="40" fillId="0" borderId="33" xfId="0" applyNumberFormat="1" applyFont="1" applyBorder="1" applyAlignment="1">
      <alignment horizontal="center"/>
    </xf>
    <xf numFmtId="2" fontId="40" fillId="0" borderId="80" xfId="0" applyNumberFormat="1" applyFont="1" applyBorder="1" applyAlignment="1">
      <alignment horizontal="center"/>
    </xf>
    <xf numFmtId="2" fontId="40" fillId="0" borderId="5" xfId="0" applyNumberFormat="1" applyFont="1" applyBorder="1" applyAlignment="1">
      <alignment horizontal="center"/>
    </xf>
    <xf numFmtId="2" fontId="40" fillId="0" borderId="1" xfId="0" applyNumberFormat="1" applyFont="1" applyBorder="1" applyAlignment="1">
      <alignment horizontal="center" vertical="top"/>
    </xf>
    <xf numFmtId="2" fontId="42" fillId="0" borderId="36" xfId="0" applyNumberFormat="1" applyFont="1" applyBorder="1" applyAlignment="1">
      <alignment horizontal="center"/>
    </xf>
    <xf numFmtId="0" fontId="54" fillId="0" borderId="0" xfId="0" quotePrefix="1" applyFont="1" applyAlignment="1">
      <alignment horizontal="right" vertical="top" wrapText="1"/>
    </xf>
    <xf numFmtId="0" fontId="40" fillId="0" borderId="0" xfId="0" applyFont="1" applyAlignment="1">
      <alignment horizontal="center" vertical="top"/>
    </xf>
    <xf numFmtId="2" fontId="40" fillId="0" borderId="0" xfId="0" applyNumberFormat="1" applyFont="1" applyAlignment="1">
      <alignment horizontal="center" vertical="top"/>
    </xf>
    <xf numFmtId="2" fontId="40" fillId="2" borderId="3" xfId="0" applyNumberFormat="1" applyFont="1" applyFill="1" applyBorder="1" applyAlignment="1">
      <alignment horizontal="center" vertical="center"/>
    </xf>
    <xf numFmtId="49" fontId="41" fillId="0" borderId="0" xfId="1" applyNumberFormat="1" applyFont="1" applyAlignment="1">
      <alignment horizontal="center" vertical="top" wrapText="1"/>
    </xf>
    <xf numFmtId="0" fontId="89" fillId="0" borderId="67" xfId="0" applyFont="1" applyBorder="1"/>
    <xf numFmtId="0" fontId="93" fillId="0" borderId="67" xfId="0" applyFont="1" applyBorder="1" applyAlignment="1">
      <alignment horizontal="justify"/>
    </xf>
    <xf numFmtId="0" fontId="0" fillId="0" borderId="67" xfId="0" applyBorder="1"/>
    <xf numFmtId="0" fontId="24" fillId="0" borderId="67" xfId="0" applyFont="1" applyBorder="1" applyAlignment="1">
      <alignment vertical="center"/>
    </xf>
    <xf numFmtId="0" fontId="24" fillId="0" borderId="67" xfId="0" applyFont="1" applyBorder="1" applyAlignment="1">
      <alignment horizontal="justify" vertical="top" wrapText="1"/>
    </xf>
    <xf numFmtId="0" fontId="24" fillId="0" borderId="67" xfId="0" applyFont="1" applyBorder="1" applyAlignment="1">
      <alignment horizontal="center" vertical="center"/>
    </xf>
    <xf numFmtId="0" fontId="0" fillId="0" borderId="67" xfId="0" applyBorder="1" applyAlignment="1">
      <alignment horizontal="center" vertical="center"/>
    </xf>
    <xf numFmtId="4" fontId="0" fillId="0" borderId="67" xfId="0" applyNumberFormat="1" applyBorder="1" applyAlignment="1">
      <alignment horizontal="center" vertical="center"/>
    </xf>
    <xf numFmtId="164" fontId="0" fillId="0" borderId="67" xfId="0" applyNumberFormat="1" applyBorder="1" applyAlignment="1">
      <alignment horizontal="center" vertical="center"/>
    </xf>
    <xf numFmtId="0" fontId="24" fillId="0" borderId="67" xfId="0" applyFont="1" applyBorder="1" applyAlignment="1">
      <alignment horizontal="justify" vertical="top"/>
    </xf>
    <xf numFmtId="0" fontId="24" fillId="2" borderId="81" xfId="0" applyFont="1" applyFill="1" applyBorder="1" applyAlignment="1">
      <alignment vertical="center" wrapText="1"/>
    </xf>
    <xf numFmtId="0" fontId="24" fillId="2" borderId="68" xfId="0" applyFont="1" applyFill="1" applyBorder="1" applyAlignment="1">
      <alignment horizontal="center" vertical="center" wrapText="1"/>
    </xf>
    <xf numFmtId="3" fontId="24" fillId="2" borderId="68" xfId="0" applyNumberFormat="1" applyFont="1" applyFill="1" applyBorder="1" applyAlignment="1">
      <alignment horizontal="center" vertical="center" wrapText="1"/>
    </xf>
    <xf numFmtId="4" fontId="24" fillId="2" borderId="68" xfId="0" applyNumberFormat="1" applyFont="1" applyFill="1" applyBorder="1" applyAlignment="1">
      <alignment horizontal="center" vertical="center" wrapText="1"/>
    </xf>
    <xf numFmtId="4" fontId="24" fillId="0" borderId="67" xfId="0" applyNumberFormat="1" applyFont="1" applyBorder="1" applyAlignment="1">
      <alignment horizontal="center" vertical="center"/>
    </xf>
    <xf numFmtId="0" fontId="0" fillId="0" borderId="67" xfId="0" applyBorder="1" applyAlignment="1">
      <alignment vertical="center"/>
    </xf>
    <xf numFmtId="0" fontId="94" fillId="0" borderId="67" xfId="0" applyFont="1" applyBorder="1" applyAlignment="1">
      <alignment horizontal="left" vertical="top" wrapText="1"/>
    </xf>
    <xf numFmtId="0" fontId="94" fillId="0" borderId="67" xfId="0" applyFont="1" applyBorder="1" applyAlignment="1">
      <alignment horizontal="center" vertical="center" wrapText="1"/>
    </xf>
    <xf numFmtId="0" fontId="95" fillId="0" borderId="67" xfId="0" applyFont="1" applyBorder="1" applyAlignment="1">
      <alignment horizontal="center" vertical="center" wrapText="1"/>
    </xf>
    <xf numFmtId="0" fontId="107" fillId="0" borderId="67" xfId="0" applyFont="1" applyBorder="1" applyAlignment="1">
      <alignment horizontal="left" vertical="top" wrapText="1"/>
    </xf>
    <xf numFmtId="0" fontId="24" fillId="2" borderId="82" xfId="0" applyFont="1" applyFill="1" applyBorder="1" applyAlignment="1">
      <alignment horizontal="left" vertical="top" wrapText="1"/>
    </xf>
    <xf numFmtId="0" fontId="108" fillId="2" borderId="67" xfId="0" applyFont="1" applyFill="1" applyBorder="1" applyAlignment="1">
      <alignment horizontal="center" vertical="center"/>
    </xf>
    <xf numFmtId="3" fontId="108" fillId="2" borderId="67" xfId="0" applyNumberFormat="1" applyFont="1" applyFill="1" applyBorder="1" applyAlignment="1">
      <alignment horizontal="center" vertical="center"/>
    </xf>
    <xf numFmtId="0" fontId="88" fillId="0" borderId="67" xfId="0" applyFont="1" applyBorder="1" applyAlignment="1">
      <alignment horizontal="center" vertical="center" wrapText="1"/>
    </xf>
    <xf numFmtId="0" fontId="88" fillId="0" borderId="67" xfId="0" applyFont="1" applyBorder="1" applyAlignment="1">
      <alignment horizontal="left" vertical="top" wrapText="1"/>
    </xf>
    <xf numFmtId="0" fontId="88" fillId="0" borderId="67" xfId="0" applyFont="1" applyBorder="1" applyAlignment="1">
      <alignment horizontal="center" vertical="center"/>
    </xf>
    <xf numFmtId="4" fontId="88" fillId="0" borderId="67" xfId="0" applyNumberFormat="1" applyFont="1" applyBorder="1" applyAlignment="1">
      <alignment horizontal="center" vertical="center"/>
    </xf>
    <xf numFmtId="0" fontId="88" fillId="0" borderId="67" xfId="0" applyFont="1" applyBorder="1" applyAlignment="1">
      <alignment horizontal="justify" vertical="top"/>
    </xf>
    <xf numFmtId="0" fontId="61" fillId="0" borderId="67" xfId="0" applyFont="1" applyBorder="1" applyAlignment="1">
      <alignment horizontal="justify" vertical="top" wrapText="1"/>
    </xf>
    <xf numFmtId="0" fontId="89" fillId="0" borderId="67" xfId="0" applyFont="1" applyBorder="1" applyAlignment="1">
      <alignment vertical="center"/>
    </xf>
    <xf numFmtId="0" fontId="96" fillId="0" borderId="67" xfId="0" applyFont="1" applyBorder="1" applyAlignment="1">
      <alignment horizontal="justify" wrapText="1"/>
    </xf>
    <xf numFmtId="0" fontId="0" fillId="0" borderId="0" xfId="0" applyAlignment="1">
      <alignment vertical="center"/>
    </xf>
    <xf numFmtId="0" fontId="61" fillId="0" borderId="0" xfId="0" applyFont="1" applyAlignment="1">
      <alignment horizontal="justify" wrapText="1"/>
    </xf>
    <xf numFmtId="0" fontId="24"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lignment horizontal="center" vertical="center"/>
    </xf>
    <xf numFmtId="0" fontId="61" fillId="0" borderId="67" xfId="0" applyFont="1" applyBorder="1" applyAlignment="1">
      <alignment horizontal="justify" wrapText="1"/>
    </xf>
    <xf numFmtId="0" fontId="89" fillId="0" borderId="67" xfId="0" applyFont="1" applyBorder="1" applyAlignment="1">
      <alignment horizontal="center" vertical="center"/>
    </xf>
    <xf numFmtId="0" fontId="96" fillId="0" borderId="67" xfId="0" applyFont="1" applyBorder="1" applyAlignment="1">
      <alignment horizontal="left" wrapText="1"/>
    </xf>
    <xf numFmtId="49" fontId="24" fillId="0" borderId="67" xfId="0" applyNumberFormat="1" applyFont="1" applyBorder="1" applyAlignment="1">
      <alignment horizontal="center" vertical="center"/>
    </xf>
    <xf numFmtId="0" fontId="98" fillId="0" borderId="67" xfId="0" applyFont="1" applyBorder="1" applyAlignment="1">
      <alignment horizontal="left" wrapText="1"/>
    </xf>
    <xf numFmtId="4" fontId="99" fillId="0" borderId="67" xfId="0" applyNumberFormat="1" applyFont="1" applyBorder="1" applyAlignment="1">
      <alignment horizontal="center" vertical="center"/>
    </xf>
    <xf numFmtId="0" fontId="94" fillId="0" borderId="67" xfId="0" applyFont="1" applyBorder="1" applyAlignment="1">
      <alignment wrapText="1"/>
    </xf>
    <xf numFmtId="0" fontId="94" fillId="0" borderId="67" xfId="0" applyFont="1" applyBorder="1" applyAlignment="1">
      <alignment horizontal="center" vertical="center"/>
    </xf>
    <xf numFmtId="0" fontId="94" fillId="0" borderId="67" xfId="0" applyFont="1" applyBorder="1" applyAlignment="1">
      <alignment horizontal="left" vertical="center" wrapText="1"/>
    </xf>
    <xf numFmtId="0" fontId="24" fillId="0" borderId="67" xfId="13950" applyFont="1" applyBorder="1" applyAlignment="1">
      <alignment horizontal="justify" vertical="top" wrapText="1"/>
    </xf>
    <xf numFmtId="0" fontId="94" fillId="0" borderId="67" xfId="0" applyFont="1" applyBorder="1" applyAlignment="1">
      <alignment horizontal="left" wrapText="1"/>
    </xf>
    <xf numFmtId="0" fontId="100" fillId="0" borderId="67" xfId="0" applyFont="1" applyBorder="1" applyAlignment="1">
      <alignment horizontal="left" vertical="top" wrapText="1"/>
    </xf>
    <xf numFmtId="0" fontId="107" fillId="2" borderId="68" xfId="0" applyFont="1" applyFill="1" applyBorder="1" applyAlignment="1">
      <alignment vertical="top" wrapText="1"/>
    </xf>
    <xf numFmtId="0" fontId="107" fillId="2" borderId="68" xfId="0" applyFont="1" applyFill="1" applyBorder="1" applyAlignment="1">
      <alignment horizontal="center"/>
    </xf>
    <xf numFmtId="172" fontId="107" fillId="2" borderId="68" xfId="0" applyNumberFormat="1" applyFont="1" applyFill="1" applyBorder="1"/>
    <xf numFmtId="0" fontId="107" fillId="2" borderId="69" xfId="0" applyFont="1" applyFill="1" applyBorder="1" applyAlignment="1">
      <alignment vertical="top" wrapText="1"/>
    </xf>
    <xf numFmtId="0" fontId="107" fillId="2" borderId="69" xfId="0" applyFont="1" applyFill="1" applyBorder="1" applyAlignment="1">
      <alignment horizontal="center"/>
    </xf>
    <xf numFmtId="172" fontId="107" fillId="2" borderId="69" xfId="0" applyNumberFormat="1" applyFont="1" applyFill="1" applyBorder="1"/>
    <xf numFmtId="0" fontId="107" fillId="2" borderId="69" xfId="0" applyFont="1" applyFill="1" applyBorder="1" applyAlignment="1">
      <alignment horizontal="left" vertical="top" wrapText="1"/>
    </xf>
    <xf numFmtId="49" fontId="107" fillId="2" borderId="69" xfId="0" applyNumberFormat="1" applyFont="1" applyFill="1" applyBorder="1" applyAlignment="1">
      <alignment vertical="top" wrapText="1"/>
    </xf>
    <xf numFmtId="49" fontId="107" fillId="2" borderId="69" xfId="0" applyNumberFormat="1" applyFont="1" applyFill="1" applyBorder="1" applyAlignment="1">
      <alignment horizontal="left" vertical="top" wrapText="1"/>
    </xf>
    <xf numFmtId="0" fontId="107" fillId="2" borderId="83" xfId="0" applyFont="1" applyFill="1" applyBorder="1" applyAlignment="1">
      <alignment horizontal="center"/>
    </xf>
    <xf numFmtId="0" fontId="109" fillId="2" borderId="69" xfId="0" applyFont="1" applyFill="1" applyBorder="1" applyAlignment="1">
      <alignment vertical="top" wrapText="1"/>
    </xf>
    <xf numFmtId="49" fontId="110" fillId="2" borderId="69" xfId="0" applyNumberFormat="1" applyFont="1" applyFill="1" applyBorder="1" applyAlignment="1">
      <alignment vertical="top" wrapText="1"/>
    </xf>
    <xf numFmtId="0" fontId="109" fillId="2" borderId="69" xfId="0" applyFont="1" applyFill="1" applyBorder="1" applyAlignment="1">
      <alignment horizontal="center"/>
    </xf>
    <xf numFmtId="172" fontId="109" fillId="2" borderId="69" xfId="0" applyNumberFormat="1" applyFont="1" applyFill="1" applyBorder="1"/>
    <xf numFmtId="0" fontId="107" fillId="2" borderId="70" xfId="0" applyFont="1" applyFill="1" applyBorder="1" applyAlignment="1">
      <alignment horizontal="center" vertical="top"/>
    </xf>
    <xf numFmtId="49" fontId="109" fillId="2" borderId="70" xfId="0" applyNumberFormat="1" applyFont="1" applyFill="1" applyBorder="1" applyAlignment="1">
      <alignment vertical="top" wrapText="1"/>
    </xf>
    <xf numFmtId="0" fontId="107" fillId="2" borderId="67" xfId="0" applyFont="1" applyFill="1" applyBorder="1" applyAlignment="1">
      <alignment horizontal="center"/>
    </xf>
    <xf numFmtId="172" fontId="107" fillId="2" borderId="67" xfId="0" applyNumberFormat="1" applyFont="1" applyFill="1" applyBorder="1"/>
    <xf numFmtId="0" fontId="107" fillId="2" borderId="68" xfId="0" applyFont="1" applyFill="1" applyBorder="1" applyAlignment="1">
      <alignment horizontal="left" vertical="top" wrapText="1"/>
    </xf>
    <xf numFmtId="49" fontId="107" fillId="2" borderId="69" xfId="0" applyNumberFormat="1" applyFont="1" applyFill="1" applyBorder="1" applyAlignment="1">
      <alignment wrapText="1"/>
    </xf>
    <xf numFmtId="49" fontId="107" fillId="2" borderId="69" xfId="0" applyNumberFormat="1" applyFont="1" applyFill="1" applyBorder="1" applyAlignment="1">
      <alignment horizontal="left" wrapText="1"/>
    </xf>
    <xf numFmtId="0" fontId="107" fillId="2" borderId="69" xfId="0" applyFont="1" applyFill="1" applyBorder="1" applyAlignment="1">
      <alignment wrapText="1"/>
    </xf>
    <xf numFmtId="0" fontId="107" fillId="2" borderId="68" xfId="0" applyFont="1" applyFill="1" applyBorder="1" applyAlignment="1">
      <alignment wrapText="1"/>
    </xf>
    <xf numFmtId="0" fontId="107" fillId="2" borderId="69" xfId="0" applyFont="1" applyFill="1" applyBorder="1" applyAlignment="1">
      <alignment horizontal="left"/>
    </xf>
    <xf numFmtId="0" fontId="107" fillId="2" borderId="69" xfId="0" applyFont="1" applyFill="1" applyBorder="1" applyAlignment="1">
      <alignment vertical="center" wrapText="1"/>
    </xf>
    <xf numFmtId="0" fontId="107" fillId="2" borderId="69" xfId="0" applyFont="1" applyFill="1" applyBorder="1" applyAlignment="1">
      <alignment horizontal="left" wrapText="1"/>
    </xf>
    <xf numFmtId="0" fontId="109" fillId="2" borderId="69" xfId="0" applyFont="1" applyFill="1" applyBorder="1" applyAlignment="1">
      <alignment horizontal="center" vertical="top"/>
    </xf>
    <xf numFmtId="0" fontId="107" fillId="2" borderId="84" xfId="0" applyFont="1" applyFill="1" applyBorder="1" applyAlignment="1">
      <alignment vertical="top" wrapText="1"/>
    </xf>
    <xf numFmtId="0" fontId="109" fillId="2" borderId="70" xfId="0" applyFont="1" applyFill="1" applyBorder="1" applyAlignment="1">
      <alignment horizontal="center" vertical="top"/>
    </xf>
    <xf numFmtId="0" fontId="109" fillId="2" borderId="70" xfId="0" applyFont="1" applyFill="1" applyBorder="1" applyAlignment="1">
      <alignment wrapText="1"/>
    </xf>
    <xf numFmtId="0" fontId="107" fillId="2" borderId="70" xfId="0" applyFont="1" applyFill="1" applyBorder="1" applyAlignment="1">
      <alignment horizontal="center"/>
    </xf>
    <xf numFmtId="172" fontId="107" fillId="2" borderId="70" xfId="0" applyNumberFormat="1" applyFont="1" applyFill="1" applyBorder="1" applyAlignment="1">
      <alignment horizontal="center"/>
    </xf>
    <xf numFmtId="0" fontId="61" fillId="0" borderId="67" xfId="0" applyFont="1" applyBorder="1" applyAlignment="1">
      <alignment horizontal="justify" vertical="top"/>
    </xf>
    <xf numFmtId="0" fontId="96" fillId="0" borderId="67" xfId="0" applyFont="1" applyBorder="1" applyAlignment="1">
      <alignment horizontal="left" vertical="center" wrapText="1"/>
    </xf>
    <xf numFmtId="0" fontId="24" fillId="0" borderId="0" xfId="0" applyFont="1" applyAlignment="1">
      <alignment vertical="center"/>
    </xf>
    <xf numFmtId="0" fontId="61" fillId="0" borderId="0" xfId="0" applyFont="1" applyAlignment="1">
      <alignment horizontal="justify"/>
    </xf>
    <xf numFmtId="0" fontId="96" fillId="0" borderId="67" xfId="0" applyFont="1" applyBorder="1" applyAlignment="1">
      <alignment horizontal="justify"/>
    </xf>
    <xf numFmtId="0" fontId="102" fillId="0" borderId="67" xfId="0" applyFont="1" applyBorder="1" applyAlignment="1">
      <alignment horizontal="left" wrapText="1"/>
    </xf>
    <xf numFmtId="0" fontId="24" fillId="0" borderId="67" xfId="0" applyFont="1" applyBorder="1" applyAlignment="1">
      <alignment horizontal="left" wrapText="1"/>
    </xf>
    <xf numFmtId="164" fontId="24" fillId="0" borderId="67" xfId="0" applyNumberFormat="1" applyFont="1" applyBorder="1" applyAlignment="1">
      <alignment horizontal="left" vertical="center" wrapText="1"/>
    </xf>
    <xf numFmtId="171" fontId="24" fillId="0" borderId="67" xfId="0" applyNumberFormat="1" applyFont="1" applyBorder="1" applyAlignment="1" applyProtection="1">
      <alignment horizontal="center" vertical="center"/>
      <protection locked="0"/>
    </xf>
    <xf numFmtId="0" fontId="61" fillId="0" borderId="0" xfId="0" applyFont="1" applyAlignment="1">
      <alignment horizontal="justify" vertical="top"/>
    </xf>
    <xf numFmtId="0" fontId="24" fillId="0" borderId="67" xfId="0" applyFont="1" applyBorder="1" applyAlignment="1">
      <alignment horizontal="left" vertical="top" wrapText="1"/>
    </xf>
    <xf numFmtId="164" fontId="88" fillId="0" borderId="67" xfId="0" applyNumberFormat="1" applyFont="1" applyBorder="1" applyAlignment="1">
      <alignment horizontal="left" wrapText="1"/>
    </xf>
    <xf numFmtId="0" fontId="88" fillId="0" borderId="67" xfId="0" applyFont="1" applyBorder="1" applyAlignment="1">
      <alignment horizontal="left" wrapText="1"/>
    </xf>
    <xf numFmtId="164" fontId="95" fillId="0" borderId="67" xfId="0" applyNumberFormat="1" applyFont="1" applyBorder="1" applyAlignment="1">
      <alignment vertical="top" wrapText="1"/>
    </xf>
    <xf numFmtId="0" fontId="24" fillId="0" borderId="67" xfId="0" applyFont="1" applyBorder="1" applyAlignment="1">
      <alignment horizontal="justify"/>
    </xf>
    <xf numFmtId="0" fontId="0" fillId="0" borderId="67" xfId="0" applyBorder="1" applyAlignment="1" applyProtection="1">
      <alignment horizontal="center" vertical="center" wrapText="1"/>
      <protection locked="0"/>
    </xf>
    <xf numFmtId="0" fontId="0" fillId="0" borderId="67" xfId="0" applyBorder="1" applyAlignment="1">
      <alignment horizontal="center" vertical="center" wrapText="1"/>
    </xf>
    <xf numFmtId="16" fontId="24" fillId="0" borderId="67" xfId="0" applyNumberFormat="1" applyFont="1" applyBorder="1" applyAlignment="1">
      <alignment horizontal="center" vertical="center"/>
    </xf>
    <xf numFmtId="164" fontId="88" fillId="0" borderId="67" xfId="0" applyNumberFormat="1" applyFont="1" applyBorder="1" applyAlignment="1">
      <alignment horizontal="left" vertical="top" wrapText="1"/>
    </xf>
    <xf numFmtId="4" fontId="24" fillId="0" borderId="71" xfId="0" applyNumberFormat="1" applyFont="1" applyBorder="1" applyAlignment="1">
      <alignment horizontal="center" vertical="center"/>
    </xf>
    <xf numFmtId="0" fontId="89" fillId="0" borderId="0" xfId="0" applyFont="1" applyAlignment="1">
      <alignment vertical="center"/>
    </xf>
    <xf numFmtId="0" fontId="93" fillId="0" borderId="0" xfId="0" applyFont="1" applyAlignment="1">
      <alignment horizontal="justify"/>
    </xf>
    <xf numFmtId="0" fontId="61" fillId="0" borderId="67" xfId="0" applyFont="1" applyBorder="1" applyAlignment="1">
      <alignment horizontal="justify"/>
    </xf>
    <xf numFmtId="0" fontId="0" fillId="0" borderId="68" xfId="0" applyBorder="1" applyAlignment="1">
      <alignment horizontal="center" vertical="center"/>
    </xf>
    <xf numFmtId="4" fontId="0" fillId="0" borderId="68" xfId="0" applyNumberFormat="1" applyBorder="1" applyAlignment="1">
      <alignment horizontal="center" vertical="center"/>
    </xf>
    <xf numFmtId="0" fontId="24" fillId="0" borderId="67" xfId="0" applyFont="1" applyBorder="1" applyAlignment="1">
      <alignment vertical="top" wrapText="1"/>
    </xf>
    <xf numFmtId="0" fontId="24" fillId="0" borderId="67" xfId="0" applyFont="1" applyBorder="1" applyAlignment="1">
      <alignment horizontal="center" vertical="center" wrapText="1"/>
    </xf>
    <xf numFmtId="4" fontId="24" fillId="0" borderId="67" xfId="0" applyNumberFormat="1" applyFont="1" applyBorder="1" applyAlignment="1" applyProtection="1">
      <alignment horizontal="center" vertical="center" wrapText="1"/>
      <protection locked="0"/>
    </xf>
    <xf numFmtId="0" fontId="92" fillId="0" borderId="67" xfId="0" applyFont="1" applyBorder="1" applyAlignment="1">
      <alignment horizontal="justify" vertical="top"/>
    </xf>
    <xf numFmtId="0" fontId="92" fillId="0" borderId="0" xfId="0" applyFont="1" applyAlignment="1">
      <alignment horizontal="justify"/>
    </xf>
    <xf numFmtId="0" fontId="54" fillId="0" borderId="4" xfId="0" applyFont="1" applyBorder="1" applyAlignment="1">
      <alignment horizontal="right" wrapText="1"/>
    </xf>
    <xf numFmtId="4" fontId="78" fillId="0" borderId="0" xfId="0" applyNumberFormat="1" applyFont="1" applyAlignment="1" applyProtection="1">
      <alignment horizontal="right" vertical="top"/>
      <protection locked="0"/>
    </xf>
    <xf numFmtId="0" fontId="77" fillId="0" borderId="89" xfId="0" applyFont="1" applyBorder="1" applyAlignment="1" applyProtection="1">
      <alignment vertical="top" wrapText="1"/>
      <protection locked="0"/>
    </xf>
    <xf numFmtId="0" fontId="78" fillId="0" borderId="28" xfId="0" applyFont="1" applyBorder="1" applyAlignment="1">
      <alignment horizontal="center" vertical="center"/>
    </xf>
    <xf numFmtId="0" fontId="85" fillId="2" borderId="0" xfId="1" applyFont="1" applyFill="1" applyProtection="1">
      <alignment vertical="top" wrapText="1"/>
      <protection locked="0"/>
    </xf>
    <xf numFmtId="0" fontId="77" fillId="2" borderId="89" xfId="0" applyFont="1" applyFill="1" applyBorder="1" applyAlignment="1" applyProtection="1">
      <alignment vertical="top" wrapText="1"/>
      <protection locked="0"/>
    </xf>
    <xf numFmtId="4" fontId="78" fillId="0" borderId="27" xfId="0" applyNumberFormat="1" applyFont="1" applyBorder="1" applyAlignment="1">
      <alignment horizontal="center" vertical="center"/>
    </xf>
    <xf numFmtId="4" fontId="78" fillId="0" borderId="35" xfId="0" applyNumberFormat="1" applyFont="1" applyBorder="1" applyAlignment="1">
      <alignment horizontal="center" vertical="center"/>
    </xf>
    <xf numFmtId="4" fontId="40" fillId="0" borderId="20" xfId="0" applyNumberFormat="1" applyFont="1" applyBorder="1" applyAlignment="1" applyProtection="1">
      <alignment horizontal="right" vertical="top"/>
      <protection locked="0"/>
    </xf>
    <xf numFmtId="0" fontId="80" fillId="0" borderId="18" xfId="0" applyFont="1" applyBorder="1" applyAlignment="1">
      <alignment horizontal="center" vertical="center" wrapText="1"/>
    </xf>
    <xf numFmtId="0" fontId="44" fillId="0" borderId="1" xfId="0" applyFont="1" applyBorder="1" applyAlignment="1">
      <alignment horizontal="center"/>
    </xf>
    <xf numFmtId="0" fontId="44" fillId="0" borderId="1" xfId="0" applyFont="1" applyBorder="1" applyAlignment="1">
      <alignment horizontal="left" vertical="top"/>
    </xf>
    <xf numFmtId="0" fontId="54" fillId="0" borderId="3" xfId="0" applyFont="1" applyBorder="1" applyAlignment="1">
      <alignment horizontal="center" vertical="top" wrapText="1"/>
    </xf>
    <xf numFmtId="4" fontId="78" fillId="0" borderId="0" xfId="0" applyNumberFormat="1" applyFont="1" applyAlignment="1" applyProtection="1">
      <alignment horizontal="right"/>
      <protection locked="0"/>
    </xf>
    <xf numFmtId="4" fontId="78" fillId="0" borderId="0" xfId="0" applyNumberFormat="1" applyFont="1" applyAlignment="1">
      <alignment horizontal="center"/>
    </xf>
    <xf numFmtId="0" fontId="54" fillId="0" borderId="0" xfId="0" applyFont="1" applyAlignment="1">
      <alignment horizontal="center" vertical="center"/>
    </xf>
    <xf numFmtId="0" fontId="54" fillId="0" borderId="0" xfId="0" applyFont="1" applyAlignment="1">
      <alignment horizontal="left" vertical="center"/>
    </xf>
    <xf numFmtId="0" fontId="56" fillId="0" borderId="10" xfId="0" applyFont="1" applyBorder="1" applyAlignment="1">
      <alignment horizontal="right" vertical="center" wrapText="1"/>
    </xf>
    <xf numFmtId="0" fontId="40" fillId="0" borderId="22" xfId="0" applyFont="1" applyBorder="1" applyAlignment="1">
      <alignment horizontal="center" vertical="center"/>
    </xf>
    <xf numFmtId="2" fontId="40" fillId="0" borderId="33" xfId="0" applyNumberFormat="1" applyFont="1" applyBorder="1" applyAlignment="1">
      <alignment horizontal="center" vertical="center"/>
    </xf>
    <xf numFmtId="0" fontId="13" fillId="0" borderId="0" xfId="0" applyFont="1" applyAlignment="1">
      <alignment vertical="center"/>
    </xf>
    <xf numFmtId="0" fontId="13" fillId="0" borderId="0" xfId="0" applyFont="1" applyAlignment="1" applyProtection="1">
      <alignment horizontal="left" vertical="center" wrapText="1"/>
      <protection locked="0"/>
    </xf>
    <xf numFmtId="4" fontId="40" fillId="0" borderId="25" xfId="0" applyNumberFormat="1" applyFont="1" applyBorder="1" applyAlignment="1" applyProtection="1">
      <alignment horizontal="right" vertical="top"/>
      <protection locked="0"/>
    </xf>
    <xf numFmtId="4" fontId="40" fillId="0" borderId="1" xfId="0" applyNumberFormat="1" applyFont="1" applyBorder="1" applyAlignment="1" applyProtection="1">
      <alignment horizontal="right"/>
      <protection locked="0"/>
    </xf>
    <xf numFmtId="4" fontId="40" fillId="0" borderId="20" xfId="0" applyNumberFormat="1" applyFont="1" applyBorder="1" applyAlignment="1" applyProtection="1">
      <alignment horizontal="right"/>
      <protection locked="0"/>
    </xf>
    <xf numFmtId="0" fontId="54" fillId="0" borderId="1" xfId="0" applyFont="1" applyBorder="1" applyAlignment="1">
      <alignment horizontal="center" vertical="center"/>
    </xf>
    <xf numFmtId="0" fontId="54" fillId="0" borderId="1" xfId="0" applyFont="1" applyBorder="1" applyAlignment="1">
      <alignment horizontal="left" vertical="center"/>
    </xf>
    <xf numFmtId="0" fontId="54" fillId="0" borderId="20" xfId="0" applyFont="1" applyBorder="1" applyAlignment="1">
      <alignment horizontal="right" vertical="center" wrapText="1"/>
    </xf>
    <xf numFmtId="4" fontId="40" fillId="0" borderId="55" xfId="0" applyNumberFormat="1" applyFont="1" applyBorder="1" applyAlignment="1" applyProtection="1">
      <alignment horizontal="right" vertical="center"/>
      <protection locked="0"/>
    </xf>
    <xf numFmtId="4" fontId="40" fillId="0" borderId="79" xfId="0" applyNumberFormat="1" applyFont="1" applyBorder="1" applyAlignment="1" applyProtection="1">
      <alignment horizontal="right"/>
      <protection locked="0"/>
    </xf>
    <xf numFmtId="4" fontId="40" fillId="0" borderId="66" xfId="0" applyNumberFormat="1" applyFont="1" applyBorder="1" applyAlignment="1" applyProtection="1">
      <alignment horizontal="right"/>
      <protection locked="0"/>
    </xf>
    <xf numFmtId="4" fontId="40" fillId="0" borderId="57" xfId="0" applyNumberFormat="1" applyFont="1" applyBorder="1" applyAlignment="1" applyProtection="1">
      <alignment horizontal="right"/>
      <protection locked="0"/>
    </xf>
    <xf numFmtId="4" fontId="40" fillId="0" borderId="43" xfId="0" applyNumberFormat="1" applyFont="1" applyBorder="1" applyAlignment="1" applyProtection="1">
      <alignment horizontal="right"/>
      <protection locked="0"/>
    </xf>
    <xf numFmtId="0" fontId="54" fillId="0" borderId="23" xfId="0" applyFont="1" applyBorder="1" applyAlignment="1" applyProtection="1">
      <alignment horizontal="center" vertical="center" wrapText="1"/>
      <protection locked="0"/>
    </xf>
    <xf numFmtId="2" fontId="40" fillId="0" borderId="42" xfId="0" applyNumberFormat="1" applyFont="1" applyBorder="1" applyAlignment="1">
      <alignment horizontal="center"/>
    </xf>
    <xf numFmtId="0" fontId="54" fillId="0" borderId="90" xfId="0" applyFont="1" applyBorder="1" applyAlignment="1" applyProtection="1">
      <alignment horizontal="center" vertical="center" wrapText="1"/>
      <protection locked="0"/>
    </xf>
    <xf numFmtId="4" fontId="40" fillId="0" borderId="91" xfId="0" applyNumberFormat="1" applyFont="1" applyBorder="1" applyAlignment="1" applyProtection="1">
      <alignment horizontal="right"/>
      <protection locked="0"/>
    </xf>
    <xf numFmtId="4" fontId="78" fillId="0" borderId="51" xfId="0" applyNumberFormat="1" applyFont="1" applyBorder="1" applyAlignment="1" applyProtection="1">
      <alignment horizontal="right"/>
      <protection locked="0"/>
    </xf>
    <xf numFmtId="4" fontId="78" fillId="0" borderId="36" xfId="0" applyNumberFormat="1" applyFont="1" applyBorder="1" applyAlignment="1">
      <alignment horizontal="center"/>
    </xf>
    <xf numFmtId="0" fontId="43" fillId="0" borderId="31" xfId="0" applyFont="1" applyBorder="1" applyAlignment="1">
      <alignment horizontal="right" wrapText="1"/>
    </xf>
    <xf numFmtId="0" fontId="54" fillId="0" borderId="32" xfId="0" applyFont="1" applyBorder="1" applyAlignment="1" applyProtection="1">
      <alignment vertical="top" wrapText="1"/>
      <protection locked="0"/>
    </xf>
    <xf numFmtId="0" fontId="54" fillId="0" borderId="48" xfId="0" applyFont="1" applyBorder="1" applyAlignment="1">
      <alignment horizontal="left" vertical="top" wrapText="1"/>
    </xf>
    <xf numFmtId="0" fontId="54" fillId="0" borderId="92" xfId="0" applyFont="1" applyBorder="1" applyAlignment="1">
      <alignment horizontal="center" vertical="center" wrapText="1"/>
    </xf>
    <xf numFmtId="2" fontId="54" fillId="0" borderId="93" xfId="0" applyNumberFormat="1" applyFont="1" applyBorder="1" applyAlignment="1">
      <alignment horizontal="center" vertical="center" wrapText="1"/>
    </xf>
    <xf numFmtId="0" fontId="54" fillId="0" borderId="46" xfId="0" applyFont="1" applyBorder="1" applyAlignment="1">
      <alignment horizontal="center" vertical="center" wrapText="1"/>
    </xf>
    <xf numFmtId="0" fontId="111" fillId="0" borderId="31" xfId="0" applyFont="1" applyBorder="1" applyAlignment="1">
      <alignment horizontal="right" wrapText="1"/>
    </xf>
    <xf numFmtId="2" fontId="40" fillId="0" borderId="30" xfId="0" applyNumberFormat="1" applyFont="1" applyBorder="1" applyAlignment="1">
      <alignment horizontal="center" vertical="center" wrapText="1"/>
    </xf>
    <xf numFmtId="0" fontId="111" fillId="0" borderId="30" xfId="0" applyFont="1" applyBorder="1" applyAlignment="1">
      <alignment horizontal="right" wrapText="1"/>
    </xf>
    <xf numFmtId="0" fontId="111" fillId="0" borderId="58" xfId="0" applyFont="1" applyBorder="1" applyAlignment="1">
      <alignment horizontal="right" vertical="top" wrapText="1"/>
    </xf>
    <xf numFmtId="2" fontId="40" fillId="0" borderId="58" xfId="0" applyNumberFormat="1" applyFont="1" applyBorder="1" applyAlignment="1">
      <alignment horizontal="center" vertical="center" wrapText="1"/>
    </xf>
    <xf numFmtId="0" fontId="40" fillId="0" borderId="86" xfId="0" applyFont="1" applyBorder="1" applyAlignment="1">
      <alignment horizontal="center" vertical="center" wrapText="1"/>
    </xf>
    <xf numFmtId="0" fontId="40" fillId="0" borderId="91" xfId="0" applyFont="1" applyBorder="1" applyAlignment="1">
      <alignment horizontal="center" vertical="center" wrapText="1"/>
    </xf>
    <xf numFmtId="0" fontId="54" fillId="0" borderId="86" xfId="0" applyFont="1" applyBorder="1" applyAlignment="1">
      <alignment horizontal="center" vertical="center" wrapText="1"/>
    </xf>
    <xf numFmtId="0" fontId="54" fillId="0" borderId="91" xfId="0" applyFont="1" applyBorder="1" applyAlignment="1">
      <alignment horizontal="center" vertical="center" wrapText="1"/>
    </xf>
    <xf numFmtId="4" fontId="40" fillId="0" borderId="39" xfId="0" applyNumberFormat="1" applyFont="1" applyBorder="1" applyAlignment="1" applyProtection="1">
      <alignment horizontal="right" vertical="top"/>
      <protection locked="0"/>
    </xf>
    <xf numFmtId="0" fontId="6" fillId="4" borderId="33" xfId="0" applyFont="1" applyFill="1" applyBorder="1" applyAlignment="1">
      <alignment horizontal="center"/>
    </xf>
    <xf numFmtId="0" fontId="6" fillId="5" borderId="33" xfId="0" applyFont="1" applyFill="1" applyBorder="1" applyAlignment="1">
      <alignment horizontal="center"/>
    </xf>
    <xf numFmtId="0" fontId="6" fillId="0" borderId="0" xfId="0" applyFont="1" applyAlignment="1">
      <alignment horizontal="center"/>
    </xf>
    <xf numFmtId="0" fontId="114" fillId="0" borderId="0" xfId="0" applyFont="1"/>
    <xf numFmtId="0" fontId="116" fillId="0" borderId="0" xfId="13955" applyFont="1" applyAlignment="1">
      <alignment horizontal="center"/>
    </xf>
    <xf numFmtId="0" fontId="2" fillId="0" borderId="0" xfId="13955"/>
    <xf numFmtId="0" fontId="118" fillId="0" borderId="0" xfId="13955" applyFont="1" applyAlignment="1">
      <alignment horizontal="left"/>
    </xf>
    <xf numFmtId="0" fontId="117" fillId="0" borderId="0" xfId="13955" applyFont="1"/>
    <xf numFmtId="0" fontId="112" fillId="0" borderId="0" xfId="13955" applyFont="1"/>
    <xf numFmtId="0" fontId="2" fillId="0" borderId="0" xfId="13955" applyAlignment="1">
      <alignment horizontal="center"/>
    </xf>
    <xf numFmtId="0" fontId="2" fillId="0" borderId="0" xfId="13955" applyAlignment="1">
      <alignment horizontal="right"/>
    </xf>
    <xf numFmtId="0" fontId="114" fillId="0" borderId="0" xfId="13955" applyFont="1" applyAlignment="1">
      <alignment horizontal="center" vertical="center"/>
    </xf>
    <xf numFmtId="0" fontId="120" fillId="0" borderId="0" xfId="13955" applyFont="1" applyAlignment="1">
      <alignment horizontal="left" vertical="top"/>
    </xf>
    <xf numFmtId="0" fontId="113" fillId="0" borderId="0" xfId="13955" applyFont="1" applyAlignment="1">
      <alignment horizontal="center" vertical="top"/>
    </xf>
    <xf numFmtId="0" fontId="113" fillId="0" borderId="0" xfId="13955" applyFont="1" applyAlignment="1">
      <alignment horizontal="left" vertical="top"/>
    </xf>
    <xf numFmtId="0" fontId="6" fillId="5" borderId="0" xfId="0" applyFont="1" applyFill="1" applyAlignment="1">
      <alignment horizontal="center"/>
    </xf>
    <xf numFmtId="49" fontId="107" fillId="6" borderId="69" xfId="0" applyNumberFormat="1" applyFont="1" applyFill="1" applyBorder="1" applyAlignment="1">
      <alignment horizontal="left" vertical="top" wrapText="1"/>
    </xf>
    <xf numFmtId="0" fontId="24" fillId="6" borderId="67" xfId="0" applyFont="1" applyFill="1" applyBorder="1" applyAlignment="1">
      <alignment horizontal="justify" vertical="top"/>
    </xf>
    <xf numFmtId="0" fontId="113" fillId="0" borderId="0" xfId="13955" applyFont="1" applyAlignment="1">
      <alignment horizontal="left" vertical="top" wrapText="1"/>
    </xf>
    <xf numFmtId="0" fontId="116" fillId="0" borderId="0" xfId="13955" applyFont="1" applyAlignment="1">
      <alignment horizontal="center"/>
    </xf>
    <xf numFmtId="0" fontId="117" fillId="0" borderId="0" xfId="13955" applyFont="1" applyAlignment="1">
      <alignment horizontal="left"/>
    </xf>
    <xf numFmtId="0" fontId="115" fillId="8" borderId="61" xfId="13955" applyFont="1" applyFill="1" applyBorder="1" applyAlignment="1" applyProtection="1">
      <alignment horizontal="left" vertical="top" wrapText="1"/>
      <protection locked="0"/>
    </xf>
    <xf numFmtId="0" fontId="115" fillId="8" borderId="7" xfId="13955" applyFont="1" applyFill="1" applyBorder="1" applyAlignment="1" applyProtection="1">
      <alignment horizontal="left" vertical="top" wrapText="1"/>
      <protection locked="0"/>
    </xf>
    <xf numFmtId="0" fontId="115" fillId="8" borderId="62" xfId="13955" applyFont="1" applyFill="1" applyBorder="1" applyAlignment="1" applyProtection="1">
      <alignment horizontal="left" vertical="top" wrapText="1"/>
      <protection locked="0"/>
    </xf>
    <xf numFmtId="0" fontId="119" fillId="0" borderId="6" xfId="13955" applyFont="1" applyBorder="1" applyAlignment="1">
      <alignment horizontal="center" vertical="top" wrapText="1"/>
    </xf>
    <xf numFmtId="0" fontId="119" fillId="0" borderId="6" xfId="13955" applyFont="1" applyBorder="1" applyAlignment="1">
      <alignment horizontal="center" vertical="top"/>
    </xf>
    <xf numFmtId="0" fontId="112" fillId="0" borderId="0" xfId="13955" applyFont="1" applyAlignment="1">
      <alignment horizontal="left" vertical="top" wrapText="1"/>
    </xf>
    <xf numFmtId="0" fontId="2" fillId="0" borderId="0" xfId="13955" applyAlignment="1">
      <alignment horizontal="left" vertical="top" wrapText="1"/>
    </xf>
    <xf numFmtId="0" fontId="106" fillId="0" borderId="0" xfId="0" applyFont="1" applyAlignment="1">
      <alignment horizontal="center" wrapText="1"/>
    </xf>
    <xf numFmtId="0" fontId="6" fillId="0" borderId="0" xfId="2" applyFont="1" applyBorder="1" applyAlignment="1">
      <alignment horizontal="left" vertical="top" wrapText="1"/>
    </xf>
    <xf numFmtId="0" fontId="35" fillId="0" borderId="0" xfId="0" applyFont="1" applyAlignment="1" applyProtection="1">
      <alignment horizontal="left" vertical="top" wrapText="1"/>
      <protection locked="0"/>
    </xf>
    <xf numFmtId="167" fontId="41" fillId="0" borderId="2" xfId="0" applyNumberFormat="1" applyFont="1" applyBorder="1" applyAlignment="1">
      <alignment horizontal="right"/>
    </xf>
    <xf numFmtId="0" fontId="41" fillId="0" borderId="0" xfId="1" applyFont="1" applyBorder="1">
      <alignment vertical="top" wrapText="1"/>
    </xf>
    <xf numFmtId="0" fontId="41" fillId="0" borderId="36" xfId="1" applyFont="1" applyBorder="1">
      <alignment vertical="top" wrapText="1"/>
    </xf>
    <xf numFmtId="0" fontId="43" fillId="0" borderId="0" xfId="1" applyFont="1" applyBorder="1">
      <alignment vertical="top" wrapText="1"/>
    </xf>
    <xf numFmtId="0" fontId="43" fillId="0" borderId="36" xfId="1" applyFont="1" applyBorder="1">
      <alignment vertical="top" wrapText="1"/>
    </xf>
    <xf numFmtId="0" fontId="54" fillId="0" borderId="9" xfId="2" applyFont="1" applyBorder="1" applyAlignment="1">
      <alignment vertical="top"/>
    </xf>
    <xf numFmtId="0" fontId="54" fillId="0" borderId="37" xfId="2" applyFont="1" applyBorder="1" applyAlignment="1">
      <alignment vertical="top"/>
    </xf>
    <xf numFmtId="0" fontId="37" fillId="0" borderId="0" xfId="0" applyFont="1" applyAlignment="1" applyProtection="1">
      <alignment horizontal="left" vertical="top" wrapText="1"/>
      <protection locked="0"/>
    </xf>
    <xf numFmtId="0" fontId="42" fillId="0" borderId="2" xfId="3" applyFont="1" applyBorder="1">
      <alignment horizontal="left" vertical="top"/>
    </xf>
    <xf numFmtId="166" fontId="43" fillId="0" borderId="6" xfId="0" applyNumberFormat="1" applyFont="1" applyBorder="1" applyAlignment="1">
      <alignment horizontal="left" vertical="top" wrapText="1"/>
    </xf>
    <xf numFmtId="0" fontId="43" fillId="0" borderId="0" xfId="1" applyFont="1">
      <alignment vertical="top" wrapText="1"/>
    </xf>
    <xf numFmtId="0" fontId="43" fillId="0" borderId="10" xfId="1" applyFont="1" applyBorder="1">
      <alignment vertical="top" wrapText="1"/>
    </xf>
    <xf numFmtId="0" fontId="54" fillId="0" borderId="11" xfId="2" applyFont="1" applyBorder="1" applyAlignment="1">
      <alignment vertical="top"/>
    </xf>
    <xf numFmtId="0" fontId="41" fillId="0" borderId="0" xfId="1" applyFont="1">
      <alignment vertical="top" wrapText="1"/>
    </xf>
    <xf numFmtId="0" fontId="41" fillId="0" borderId="10" xfId="1" applyFont="1" applyBorder="1">
      <alignment vertical="top" wrapText="1"/>
    </xf>
    <xf numFmtId="0" fontId="54" fillId="0" borderId="0" xfId="2" applyFont="1" applyBorder="1" applyAlignment="1">
      <alignment vertical="top"/>
    </xf>
    <xf numFmtId="0" fontId="54" fillId="0" borderId="36" xfId="2" applyFont="1" applyBorder="1" applyAlignment="1">
      <alignment vertical="top"/>
    </xf>
    <xf numFmtId="0" fontId="64" fillId="0" borderId="9" xfId="2" applyFont="1" applyBorder="1" applyAlignment="1">
      <alignment vertical="top"/>
    </xf>
    <xf numFmtId="0" fontId="64" fillId="0" borderId="37" xfId="2" applyFont="1" applyBorder="1" applyAlignment="1">
      <alignment vertical="top"/>
    </xf>
    <xf numFmtId="0" fontId="65" fillId="0" borderId="0" xfId="1" applyFont="1" applyBorder="1">
      <alignment vertical="top" wrapText="1"/>
    </xf>
    <xf numFmtId="0" fontId="65" fillId="0" borderId="36" xfId="1" applyFont="1" applyBorder="1">
      <alignment vertical="top" wrapText="1"/>
    </xf>
    <xf numFmtId="0" fontId="43" fillId="0" borderId="0" xfId="1" quotePrefix="1" applyFont="1">
      <alignment vertical="top" wrapText="1"/>
    </xf>
    <xf numFmtId="0" fontId="43" fillId="0" borderId="0" xfId="1" applyFont="1" applyBorder="1" applyAlignment="1">
      <alignment horizontal="left" vertical="top" wrapText="1"/>
    </xf>
    <xf numFmtId="0" fontId="43" fillId="0" borderId="36" xfId="1" applyFont="1" applyBorder="1" applyAlignment="1">
      <alignment horizontal="left" vertical="top" wrapText="1"/>
    </xf>
    <xf numFmtId="0" fontId="43" fillId="0" borderId="0" xfId="2" applyFont="1" applyBorder="1">
      <alignment vertical="top" wrapText="1"/>
    </xf>
    <xf numFmtId="0" fontId="43" fillId="0" borderId="36" xfId="2" applyFont="1" applyBorder="1">
      <alignment vertical="top" wrapText="1"/>
    </xf>
    <xf numFmtId="0" fontId="54" fillId="0" borderId="0" xfId="2" applyFont="1" applyBorder="1">
      <alignment vertical="top" wrapText="1"/>
    </xf>
    <xf numFmtId="0" fontId="54" fillId="0" borderId="29" xfId="2" applyFont="1" applyBorder="1">
      <alignment vertical="top" wrapText="1"/>
    </xf>
    <xf numFmtId="0" fontId="54" fillId="0" borderId="46" xfId="2" applyFont="1" applyBorder="1">
      <alignment vertical="top" wrapText="1"/>
    </xf>
    <xf numFmtId="166" fontId="43" fillId="0" borderId="0" xfId="0" applyNumberFormat="1" applyFont="1" applyAlignment="1">
      <alignment horizontal="left" vertical="top" wrapText="1"/>
    </xf>
    <xf numFmtId="0" fontId="42" fillId="0" borderId="2" xfId="3" applyFont="1" applyBorder="1" applyAlignment="1">
      <alignment horizontal="left"/>
    </xf>
    <xf numFmtId="0" fontId="43" fillId="6" borderId="0" xfId="1" applyFont="1" applyFill="1" applyBorder="1" applyAlignment="1">
      <alignment horizontal="left" vertical="top" wrapText="1"/>
    </xf>
    <xf numFmtId="0" fontId="43" fillId="6" borderId="36" xfId="1" applyFont="1" applyFill="1" applyBorder="1" applyAlignment="1">
      <alignment horizontal="left" vertical="top" wrapText="1"/>
    </xf>
    <xf numFmtId="0" fontId="79" fillId="0" borderId="0" xfId="1" applyFont="1" applyBorder="1">
      <alignment vertical="top" wrapText="1"/>
    </xf>
    <xf numFmtId="0" fontId="79" fillId="0" borderId="36" xfId="1" applyFont="1" applyBorder="1">
      <alignment vertical="top" wrapText="1"/>
    </xf>
    <xf numFmtId="0" fontId="77" fillId="0" borderId="0" xfId="1" quotePrefix="1" applyFont="1" applyBorder="1">
      <alignment vertical="top" wrapText="1"/>
    </xf>
    <xf numFmtId="0" fontId="77" fillId="0" borderId="0" xfId="1" applyFont="1" applyBorder="1">
      <alignment vertical="top" wrapText="1"/>
    </xf>
    <xf numFmtId="0" fontId="77" fillId="0" borderId="36" xfId="1" applyFont="1" applyBorder="1">
      <alignment vertical="top" wrapText="1"/>
    </xf>
    <xf numFmtId="0" fontId="80" fillId="0" borderId="9" xfId="2" applyFont="1" applyBorder="1" applyAlignment="1">
      <alignment vertical="top"/>
    </xf>
    <xf numFmtId="0" fontId="80" fillId="0" borderId="37" xfId="2" applyFont="1" applyBorder="1" applyAlignment="1">
      <alignment vertical="top"/>
    </xf>
    <xf numFmtId="0" fontId="77" fillId="0" borderId="0" xfId="1" quotePrefix="1" applyFont="1">
      <alignment vertical="top" wrapText="1"/>
    </xf>
    <xf numFmtId="0" fontId="77" fillId="0" borderId="0" xfId="1" applyFont="1">
      <alignment vertical="top" wrapText="1"/>
    </xf>
    <xf numFmtId="0" fontId="77" fillId="0" borderId="10" xfId="1" applyFont="1" applyBorder="1">
      <alignment vertical="top" wrapText="1"/>
    </xf>
    <xf numFmtId="0" fontId="80" fillId="0" borderId="11" xfId="2" applyFont="1" applyBorder="1" applyAlignment="1">
      <alignment vertical="top"/>
    </xf>
    <xf numFmtId="0" fontId="79" fillId="0" borderId="0" xfId="1" applyFont="1">
      <alignment vertical="top" wrapText="1"/>
    </xf>
    <xf numFmtId="0" fontId="79" fillId="0" borderId="10" xfId="1" applyFont="1" applyBorder="1">
      <alignment vertical="top" wrapText="1"/>
    </xf>
    <xf numFmtId="0" fontId="79" fillId="2" borderId="0" xfId="1" applyFont="1" applyFill="1">
      <alignment vertical="top" wrapText="1"/>
    </xf>
    <xf numFmtId="0" fontId="79" fillId="2" borderId="10" xfId="1" applyFont="1" applyFill="1" applyBorder="1">
      <alignment vertical="top" wrapText="1"/>
    </xf>
    <xf numFmtId="0" fontId="42" fillId="0" borderId="0" xfId="3" applyFont="1" applyBorder="1">
      <alignment horizontal="left" vertical="top"/>
    </xf>
    <xf numFmtId="0" fontId="56" fillId="0" borderId="0" xfId="2" applyFont="1" applyBorder="1" applyAlignment="1">
      <alignment vertical="top"/>
    </xf>
    <xf numFmtId="0" fontId="56" fillId="0" borderId="36" xfId="2" applyFont="1" applyBorder="1" applyAlignment="1">
      <alignment vertical="top"/>
    </xf>
    <xf numFmtId="0" fontId="56" fillId="0" borderId="9" xfId="2" applyFont="1" applyBorder="1" applyAlignment="1">
      <alignment vertical="top"/>
    </xf>
    <xf numFmtId="0" fontId="41" fillId="0" borderId="0" xfId="1" applyFont="1" applyBorder="1" applyAlignment="1">
      <alignment horizontal="left" vertical="top"/>
    </xf>
    <xf numFmtId="0" fontId="41" fillId="0" borderId="36" xfId="1" applyFont="1" applyBorder="1" applyAlignment="1">
      <alignment horizontal="left" vertical="top"/>
    </xf>
    <xf numFmtId="0" fontId="43" fillId="0" borderId="0" xfId="2" applyFont="1" applyBorder="1" applyAlignment="1">
      <alignment horizontal="left" vertical="top" wrapText="1"/>
    </xf>
    <xf numFmtId="0" fontId="43" fillId="0" borderId="36" xfId="2" applyFont="1" applyBorder="1" applyAlignment="1">
      <alignment horizontal="left" vertical="top" wrapText="1"/>
    </xf>
    <xf numFmtId="0" fontId="52" fillId="3" borderId="7" xfId="0" applyFont="1" applyFill="1" applyBorder="1" applyAlignment="1">
      <alignment horizontal="right" vertical="top" wrapText="1"/>
    </xf>
    <xf numFmtId="0" fontId="43" fillId="0" borderId="5" xfId="0" applyFont="1" applyBorder="1" applyAlignment="1">
      <alignment horizontal="left" vertical="center" wrapText="1"/>
    </xf>
    <xf numFmtId="0" fontId="43" fillId="0" borderId="4" xfId="0" applyFont="1" applyBorder="1" applyAlignment="1">
      <alignment horizontal="left" vertical="center" wrapText="1"/>
    </xf>
    <xf numFmtId="0" fontId="50" fillId="0" borderId="2" xfId="0" applyFont="1" applyBorder="1" applyAlignment="1">
      <alignment horizontal="right" vertical="top" wrapText="1"/>
    </xf>
    <xf numFmtId="167" fontId="41" fillId="0" borderId="2" xfId="0" applyNumberFormat="1" applyFont="1" applyBorder="1" applyAlignment="1">
      <alignment horizontal="right" vertical="top"/>
    </xf>
    <xf numFmtId="0" fontId="52" fillId="0" borderId="15" xfId="0" applyFont="1" applyBorder="1" applyAlignment="1">
      <alignment horizontal="right" vertical="top" wrapText="1"/>
    </xf>
    <xf numFmtId="167" fontId="40" fillId="0" borderId="3" xfId="0" applyNumberFormat="1" applyFont="1" applyBorder="1" applyAlignment="1">
      <alignment horizontal="center" vertical="top"/>
    </xf>
    <xf numFmtId="0" fontId="45" fillId="0" borderId="0" xfId="0" applyFont="1" applyAlignment="1">
      <alignment horizontal="right" vertical="top"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9" fillId="0" borderId="2" xfId="3" applyFont="1" applyBorder="1">
      <alignment horizontal="left" vertical="top"/>
    </xf>
    <xf numFmtId="0" fontId="43" fillId="0" borderId="6" xfId="0" applyFont="1" applyBorder="1" applyAlignment="1">
      <alignment horizontal="center" vertical="top"/>
    </xf>
    <xf numFmtId="0" fontId="4" fillId="0" borderId="0" xfId="2" applyFont="1" applyBorder="1" applyAlignment="1">
      <alignment horizontal="left" vertical="top" wrapText="1"/>
    </xf>
    <xf numFmtId="0" fontId="105" fillId="0" borderId="0" xfId="0" applyFont="1" applyAlignment="1" applyProtection="1">
      <alignment horizontal="left" vertical="top" wrapText="1"/>
      <protection locked="0"/>
    </xf>
    <xf numFmtId="0" fontId="43" fillId="0" borderId="0" xfId="0" applyFont="1" applyAlignment="1">
      <alignment horizontal="center" vertical="top"/>
    </xf>
    <xf numFmtId="0" fontId="42" fillId="0" borderId="1" xfId="0" applyFont="1" applyBorder="1" applyAlignment="1">
      <alignment horizontal="right" vertical="top" wrapText="1"/>
    </xf>
    <xf numFmtId="0" fontId="42" fillId="0" borderId="1" xfId="0" applyFont="1" applyBorder="1" applyAlignment="1">
      <alignment horizontal="left" vertical="top" wrapText="1"/>
    </xf>
    <xf numFmtId="167" fontId="43" fillId="0" borderId="1" xfId="0" applyNumberFormat="1" applyFont="1" applyBorder="1" applyAlignment="1">
      <alignment horizontal="right" vertical="center"/>
    </xf>
    <xf numFmtId="0" fontId="88" fillId="0" borderId="68" xfId="13947" applyBorder="1" applyAlignment="1">
      <alignment horizontal="center" vertical="center"/>
    </xf>
    <xf numFmtId="0" fontId="88" fillId="0" borderId="70" xfId="13947" applyBorder="1" applyAlignment="1">
      <alignment horizontal="center" vertical="center"/>
    </xf>
    <xf numFmtId="0" fontId="88" fillId="0" borderId="69" xfId="13947" applyBorder="1" applyAlignment="1">
      <alignment horizontal="center" vertical="center"/>
    </xf>
    <xf numFmtId="49" fontId="24" fillId="0" borderId="81" xfId="0" applyNumberFormat="1" applyFont="1" applyBorder="1" applyAlignment="1">
      <alignment horizontal="center" vertical="top"/>
    </xf>
    <xf numFmtId="49" fontId="24" fillId="0" borderId="83" xfId="0" applyNumberFormat="1" applyFont="1" applyBorder="1" applyAlignment="1">
      <alignment horizontal="center" vertical="top"/>
    </xf>
    <xf numFmtId="49" fontId="24" fillId="0" borderId="82" xfId="0" applyNumberFormat="1" applyFont="1" applyBorder="1" applyAlignment="1">
      <alignment horizontal="center" vertical="top"/>
    </xf>
    <xf numFmtId="14" fontId="107" fillId="2" borderId="68" xfId="0" applyNumberFormat="1" applyFont="1" applyFill="1" applyBorder="1" applyAlignment="1">
      <alignment horizontal="center" vertical="top"/>
    </xf>
    <xf numFmtId="0" fontId="107" fillId="2" borderId="69" xfId="0" applyFont="1" applyFill="1" applyBorder="1" applyAlignment="1">
      <alignment horizontal="center" vertical="top"/>
    </xf>
    <xf numFmtId="49" fontId="107" fillId="2" borderId="68" xfId="0" applyNumberFormat="1" applyFont="1" applyFill="1" applyBorder="1" applyAlignment="1">
      <alignment horizontal="center" vertical="top"/>
    </xf>
    <xf numFmtId="49" fontId="107" fillId="2" borderId="69" xfId="0" applyNumberFormat="1" applyFont="1" applyFill="1" applyBorder="1" applyAlignment="1">
      <alignment horizontal="center" vertical="top"/>
    </xf>
    <xf numFmtId="49" fontId="107" fillId="2" borderId="70" xfId="0" applyNumberFormat="1" applyFont="1" applyFill="1" applyBorder="1" applyAlignment="1">
      <alignment horizontal="center" vertical="top"/>
    </xf>
    <xf numFmtId="0" fontId="24" fillId="6" borderId="71" xfId="0" applyFont="1" applyFill="1" applyBorder="1" applyAlignment="1">
      <alignment horizontal="left" vertical="center"/>
    </xf>
    <xf numFmtId="0" fontId="24" fillId="6" borderId="72" xfId="0" applyFont="1" applyFill="1" applyBorder="1" applyAlignment="1">
      <alignment horizontal="left" vertical="center"/>
    </xf>
    <xf numFmtId="0" fontId="24" fillId="6" borderId="71" xfId="0" applyFont="1" applyFill="1" applyBorder="1" applyAlignment="1">
      <alignment horizontal="left" vertical="top"/>
    </xf>
    <xf numFmtId="0" fontId="24" fillId="6" borderId="72" xfId="0" applyFont="1" applyFill="1" applyBorder="1" applyAlignment="1">
      <alignment horizontal="left" vertical="top"/>
    </xf>
    <xf numFmtId="0" fontId="98" fillId="6" borderId="71" xfId="0" applyFont="1" applyFill="1" applyBorder="1" applyAlignment="1">
      <alignment horizontal="left" wrapText="1"/>
    </xf>
    <xf numFmtId="0" fontId="98" fillId="6" borderId="72" xfId="0" applyFont="1" applyFill="1" applyBorder="1" applyAlignment="1">
      <alignment horizontal="left" wrapText="1"/>
    </xf>
    <xf numFmtId="0" fontId="113" fillId="0" borderId="0" xfId="0" applyFont="1" applyAlignment="1">
      <alignment horizontal="left" vertical="top" wrapText="1"/>
    </xf>
    <xf numFmtId="0" fontId="113" fillId="2" borderId="0" xfId="0" applyFont="1" applyFill="1" applyAlignment="1">
      <alignment horizontal="left"/>
    </xf>
    <xf numFmtId="0" fontId="115" fillId="7" borderId="0" xfId="0" applyFont="1" applyFill="1" applyAlignment="1">
      <alignment horizontal="center" vertical="center"/>
    </xf>
    <xf numFmtId="0" fontId="86" fillId="0" borderId="1" xfId="0" applyFont="1" applyBorder="1" applyAlignment="1">
      <alignment horizontal="left" vertical="top" wrapText="1"/>
    </xf>
    <xf numFmtId="0" fontId="120" fillId="0" borderId="61" xfId="13955" applyFont="1" applyBorder="1" applyAlignment="1">
      <alignment horizontal="left" vertical="top" wrapText="1"/>
    </xf>
    <xf numFmtId="0" fontId="120" fillId="0" borderId="7" xfId="13955" applyFont="1" applyBorder="1" applyAlignment="1">
      <alignment horizontal="left" vertical="top" wrapText="1"/>
    </xf>
    <xf numFmtId="0" fontId="120" fillId="0" borderId="62" xfId="13955" applyFont="1" applyBorder="1" applyAlignment="1">
      <alignment horizontal="left" vertical="top" wrapText="1"/>
    </xf>
    <xf numFmtId="4" fontId="40" fillId="0" borderId="12" xfId="0" applyNumberFormat="1" applyFont="1" applyFill="1" applyBorder="1" applyAlignment="1" applyProtection="1">
      <alignment horizontal="right" vertical="top"/>
      <protection locked="0"/>
    </xf>
    <xf numFmtId="0" fontId="43" fillId="6" borderId="0" xfId="2" applyFont="1" applyFill="1" applyBorder="1" applyAlignment="1">
      <alignment horizontal="left" vertical="top" wrapText="1"/>
    </xf>
    <xf numFmtId="0" fontId="43" fillId="6" borderId="36" xfId="2" applyFont="1" applyFill="1" applyBorder="1" applyAlignment="1">
      <alignment horizontal="left" vertical="top" wrapText="1"/>
    </xf>
    <xf numFmtId="173" fontId="41" fillId="0" borderId="1" xfId="0" applyNumberFormat="1" applyFont="1" applyBorder="1" applyAlignment="1">
      <alignment horizontal="right" vertical="top"/>
    </xf>
    <xf numFmtId="173" fontId="43" fillId="0" borderId="59" xfId="0" applyNumberFormat="1" applyFont="1" applyBorder="1" applyAlignment="1">
      <alignment horizontal="right" vertical="center"/>
    </xf>
    <xf numFmtId="173" fontId="43" fillId="0" borderId="60" xfId="0" applyNumberFormat="1" applyFont="1" applyBorder="1" applyAlignment="1">
      <alignment horizontal="right" vertical="center"/>
    </xf>
    <xf numFmtId="173" fontId="43" fillId="0" borderId="8" xfId="0" applyNumberFormat="1" applyFont="1" applyBorder="1" applyAlignment="1">
      <alignment horizontal="right" vertical="center"/>
    </xf>
    <xf numFmtId="173" fontId="43" fillId="0" borderId="4" xfId="0" applyNumberFormat="1" applyFont="1" applyBorder="1" applyAlignment="1">
      <alignment horizontal="right" vertical="center"/>
    </xf>
    <xf numFmtId="173" fontId="43" fillId="0" borderId="8" xfId="0" applyNumberFormat="1" applyFont="1" applyBorder="1" applyAlignment="1">
      <alignment vertical="center"/>
    </xf>
    <xf numFmtId="173" fontId="43" fillId="0" borderId="4" xfId="0" applyNumberFormat="1" applyFont="1" applyBorder="1" applyAlignment="1">
      <alignment vertical="center"/>
    </xf>
    <xf numFmtId="173" fontId="43" fillId="0" borderId="73" xfId="0" applyNumberFormat="1" applyFont="1" applyBorder="1" applyAlignment="1">
      <alignment horizontal="right" vertical="center"/>
    </xf>
    <xf numFmtId="173" fontId="43" fillId="0" borderId="28" xfId="0" applyNumberFormat="1" applyFont="1" applyBorder="1" applyAlignment="1">
      <alignment horizontal="right" vertical="center"/>
    </xf>
    <xf numFmtId="173" fontId="41" fillId="0" borderId="15" xfId="0" applyNumberFormat="1" applyFont="1" applyBorder="1" applyAlignment="1">
      <alignment horizontal="right" vertical="top"/>
    </xf>
    <xf numFmtId="173" fontId="41" fillId="0" borderId="2" xfId="0" applyNumberFormat="1" applyFont="1" applyBorder="1" applyAlignment="1">
      <alignment horizontal="right" vertical="top"/>
    </xf>
    <xf numFmtId="173" fontId="41" fillId="3" borderId="7" xfId="0" applyNumberFormat="1" applyFont="1" applyFill="1" applyBorder="1" applyAlignment="1">
      <alignment horizontal="right" vertical="top"/>
    </xf>
    <xf numFmtId="173" fontId="41" fillId="3" borderId="62" xfId="0" applyNumberFormat="1" applyFont="1" applyFill="1" applyBorder="1" applyAlignment="1">
      <alignment horizontal="right" vertical="top"/>
    </xf>
    <xf numFmtId="0" fontId="7" fillId="9" borderId="71" xfId="0" applyFont="1" applyFill="1" applyBorder="1" applyAlignment="1">
      <alignment horizontal="center"/>
    </xf>
    <xf numFmtId="0" fontId="7" fillId="9" borderId="16" xfId="0" applyFont="1" applyFill="1" applyBorder="1" applyAlignment="1">
      <alignment horizontal="center"/>
    </xf>
    <xf numFmtId="0" fontId="7" fillId="9" borderId="72" xfId="0" applyFont="1" applyFill="1" applyBorder="1" applyAlignment="1">
      <alignment horizontal="center"/>
    </xf>
    <xf numFmtId="0" fontId="1" fillId="0" borderId="0" xfId="13955" applyFont="1"/>
    <xf numFmtId="0" fontId="1" fillId="0" borderId="0" xfId="13955" applyFont="1" applyAlignment="1">
      <alignment horizontal="center"/>
    </xf>
    <xf numFmtId="173" fontId="40" fillId="0" borderId="1" xfId="0" applyNumberFormat="1" applyFont="1" applyBorder="1" applyAlignment="1">
      <alignment horizontal="right" vertical="top"/>
    </xf>
    <xf numFmtId="173" fontId="48" fillId="0" borderId="0" xfId="0" applyNumberFormat="1" applyFont="1" applyAlignment="1" applyProtection="1">
      <alignment horizontal="center" vertical="top"/>
      <protection locked="0"/>
    </xf>
    <xf numFmtId="173" fontId="40" fillId="0" borderId="0" xfId="1" applyNumberFormat="1" applyFont="1" applyBorder="1" applyProtection="1">
      <alignment vertical="top" wrapText="1"/>
      <protection locked="0"/>
    </xf>
    <xf numFmtId="173" fontId="54" fillId="0" borderId="9" xfId="0" applyNumberFormat="1" applyFont="1" applyBorder="1" applyAlignment="1" applyProtection="1">
      <alignment vertical="top" wrapText="1"/>
      <protection locked="0"/>
    </xf>
    <xf numFmtId="173" fontId="54" fillId="0" borderId="9" xfId="0" applyNumberFormat="1" applyFont="1" applyBorder="1" applyAlignment="1">
      <alignment horizontal="center" vertical="center" wrapText="1"/>
    </xf>
    <xf numFmtId="173" fontId="42" fillId="0" borderId="0" xfId="0" applyNumberFormat="1" applyFont="1" applyAlignment="1">
      <alignment horizontal="right" vertical="top"/>
    </xf>
    <xf numFmtId="173" fontId="41" fillId="0" borderId="7" xfId="0" applyNumberFormat="1" applyFont="1" applyBorder="1" applyAlignment="1">
      <alignment horizontal="right"/>
    </xf>
    <xf numFmtId="173" fontId="40" fillId="0" borderId="38" xfId="0" applyNumberFormat="1" applyFont="1" applyBorder="1" applyAlignment="1">
      <alignment horizontal="right" vertical="top"/>
    </xf>
    <xf numFmtId="173" fontId="67" fillId="0" borderId="0" xfId="1" applyNumberFormat="1" applyFont="1" applyBorder="1" applyProtection="1">
      <alignment vertical="top" wrapText="1"/>
      <protection locked="0"/>
    </xf>
    <xf numFmtId="173" fontId="40" fillId="0" borderId="27" xfId="0" applyNumberFormat="1" applyFont="1" applyBorder="1" applyAlignment="1">
      <alignment horizontal="right" vertical="top"/>
    </xf>
    <xf numFmtId="173" fontId="40" fillId="0" borderId="88" xfId="0" applyNumberFormat="1" applyFont="1" applyBorder="1" applyAlignment="1">
      <alignment horizontal="right" vertical="top"/>
    </xf>
    <xf numFmtId="173" fontId="54" fillId="0" borderId="0" xfId="0" applyNumberFormat="1" applyFont="1" applyAlignment="1" applyProtection="1">
      <alignment vertical="top" wrapText="1"/>
      <protection locked="0"/>
    </xf>
    <xf numFmtId="173" fontId="54" fillId="0" borderId="8" xfId="0" applyNumberFormat="1" applyFont="1" applyBorder="1" applyAlignment="1">
      <alignment horizontal="center" vertical="center" wrapText="1"/>
    </xf>
    <xf numFmtId="173" fontId="40" fillId="0" borderId="74" xfId="0" applyNumberFormat="1" applyFont="1" applyBorder="1" applyAlignment="1">
      <alignment horizontal="right" vertical="top"/>
    </xf>
    <xf numFmtId="173" fontId="43" fillId="0" borderId="0" xfId="0" applyNumberFormat="1" applyFont="1" applyAlignment="1" applyProtection="1">
      <alignment vertical="top" wrapText="1"/>
      <protection locked="0"/>
    </xf>
    <xf numFmtId="173" fontId="47" fillId="0" borderId="0" xfId="1" applyNumberFormat="1" applyFont="1" applyBorder="1" applyProtection="1">
      <alignment vertical="top" wrapText="1"/>
      <protection locked="0"/>
    </xf>
    <xf numFmtId="173" fontId="40" fillId="0" borderId="0" xfId="0" applyNumberFormat="1" applyFont="1" applyAlignment="1">
      <alignment horizontal="right" vertical="top"/>
    </xf>
    <xf numFmtId="173" fontId="54" fillId="0" borderId="29" xfId="0" applyNumberFormat="1" applyFont="1" applyBorder="1" applyAlignment="1" applyProtection="1">
      <alignment vertical="top" wrapText="1"/>
      <protection locked="0"/>
    </xf>
    <xf numFmtId="173" fontId="40" fillId="0" borderId="9" xfId="0" applyNumberFormat="1" applyFont="1" applyBorder="1" applyAlignment="1">
      <alignment horizontal="right"/>
    </xf>
    <xf numFmtId="173" fontId="40" fillId="0" borderId="75" xfId="0" applyNumberFormat="1" applyFont="1" applyBorder="1" applyAlignment="1">
      <alignment horizontal="right"/>
    </xf>
    <xf numFmtId="173" fontId="40" fillId="0" borderId="27" xfId="0" applyNumberFormat="1" applyFont="1" applyBorder="1" applyAlignment="1">
      <alignment horizontal="right" vertical="center"/>
    </xf>
    <xf numFmtId="173" fontId="40" fillId="0" borderId="33" xfId="0" applyNumberFormat="1" applyFont="1" applyBorder="1" applyAlignment="1">
      <alignment horizontal="right" vertical="top"/>
    </xf>
    <xf numFmtId="173" fontId="54" fillId="0" borderId="0" xfId="0" applyNumberFormat="1" applyFont="1" applyAlignment="1">
      <alignment horizontal="center" vertical="center" wrapText="1"/>
    </xf>
    <xf numFmtId="173" fontId="40" fillId="0" borderId="1" xfId="0" applyNumberFormat="1" applyFont="1" applyBorder="1" applyAlignment="1">
      <alignment horizontal="right"/>
    </xf>
    <xf numFmtId="173" fontId="43" fillId="0" borderId="0" xfId="0" applyNumberFormat="1" applyFont="1" applyAlignment="1">
      <alignment horizontal="left" vertical="top" wrapText="1"/>
    </xf>
    <xf numFmtId="173" fontId="40" fillId="0" borderId="38" xfId="0" applyNumberFormat="1" applyFont="1" applyBorder="1" applyAlignment="1">
      <alignment horizontal="right" vertical="center"/>
    </xf>
    <xf numFmtId="173" fontId="40" fillId="0" borderId="0" xfId="0" applyNumberFormat="1" applyFont="1" applyAlignment="1">
      <alignment horizontal="right" vertical="center"/>
    </xf>
    <xf numFmtId="173" fontId="40" fillId="0" borderId="33" xfId="0" applyNumberFormat="1" applyFont="1" applyBorder="1" applyAlignment="1">
      <alignment horizontal="right"/>
    </xf>
    <xf numFmtId="173" fontId="40" fillId="0" borderId="55" xfId="0" applyNumberFormat="1" applyFont="1" applyBorder="1" applyAlignment="1" applyProtection="1">
      <alignment horizontal="right"/>
      <protection locked="0"/>
    </xf>
    <xf numFmtId="173" fontId="78" fillId="0" borderId="0" xfId="1" applyNumberFormat="1" applyFont="1" applyBorder="1" applyProtection="1">
      <alignment vertical="top" wrapText="1"/>
      <protection locked="0"/>
    </xf>
    <xf numFmtId="173" fontId="77" fillId="0" borderId="0" xfId="0" applyNumberFormat="1" applyFont="1" applyAlignment="1" applyProtection="1">
      <alignment vertical="top" wrapText="1"/>
      <protection locked="0"/>
    </xf>
    <xf numFmtId="173" fontId="80" fillId="0" borderId="9" xfId="0" applyNumberFormat="1" applyFont="1" applyBorder="1" applyAlignment="1" applyProtection="1">
      <alignment vertical="top" wrapText="1"/>
      <protection locked="0"/>
    </xf>
    <xf numFmtId="173" fontId="80" fillId="0" borderId="9" xfId="0" applyNumberFormat="1" applyFont="1" applyBorder="1" applyAlignment="1">
      <alignment horizontal="center" vertical="center" wrapText="1"/>
    </xf>
    <xf numFmtId="173" fontId="78" fillId="0" borderId="27" xfId="0" applyNumberFormat="1" applyFont="1" applyBorder="1" applyAlignment="1">
      <alignment horizontal="right" vertical="center"/>
    </xf>
    <xf numFmtId="173" fontId="78" fillId="0" borderId="0" xfId="0" applyNumberFormat="1" applyFont="1" applyAlignment="1">
      <alignment horizontal="right" vertical="center"/>
    </xf>
    <xf numFmtId="173" fontId="80" fillId="0" borderId="0" xfId="0" applyNumberFormat="1" applyFont="1" applyAlignment="1">
      <alignment horizontal="center" vertical="center" wrapText="1"/>
    </xf>
    <xf numFmtId="173" fontId="84" fillId="2" borderId="0" xfId="0" applyNumberFormat="1" applyFont="1" applyFill="1" applyAlignment="1">
      <alignment horizontal="right" vertical="top"/>
    </xf>
    <xf numFmtId="173" fontId="78" fillId="0" borderId="1" xfId="0" applyNumberFormat="1" applyFont="1" applyBorder="1" applyAlignment="1">
      <alignment horizontal="right" vertical="top"/>
    </xf>
    <xf numFmtId="173" fontId="78" fillId="0" borderId="0" xfId="0" applyNumberFormat="1" applyFont="1" applyAlignment="1">
      <alignment horizontal="right" vertical="top"/>
    </xf>
    <xf numFmtId="173" fontId="40" fillId="0" borderId="5" xfId="0" applyNumberFormat="1" applyFont="1" applyBorder="1" applyAlignment="1">
      <alignment horizontal="right" vertical="top"/>
    </xf>
    <xf numFmtId="173" fontId="40" fillId="0" borderId="80" xfId="0" applyNumberFormat="1" applyFont="1" applyBorder="1" applyAlignment="1">
      <alignment horizontal="right" vertical="top"/>
    </xf>
    <xf numFmtId="173" fontId="54" fillId="0" borderId="38" xfId="0" applyNumberFormat="1" applyFont="1" applyBorder="1" applyAlignment="1">
      <alignment horizontal="center" vertical="center" wrapText="1"/>
    </xf>
    <xf numFmtId="173" fontId="40" fillId="0" borderId="1" xfId="0" applyNumberFormat="1" applyFont="1" applyBorder="1" applyAlignment="1">
      <alignment horizontal="right" vertical="center"/>
    </xf>
    <xf numFmtId="173" fontId="40" fillId="2" borderId="1" xfId="0" applyNumberFormat="1" applyFont="1" applyFill="1" applyBorder="1" applyAlignment="1">
      <alignment horizontal="right" vertical="top"/>
    </xf>
    <xf numFmtId="173" fontId="40" fillId="2" borderId="0" xfId="0" applyNumberFormat="1" applyFont="1" applyFill="1" applyAlignment="1">
      <alignment horizontal="right" vertical="top"/>
    </xf>
    <xf numFmtId="173" fontId="84" fillId="0" borderId="0" xfId="0" applyNumberFormat="1" applyFont="1" applyAlignment="1">
      <alignment horizontal="right" vertical="top"/>
    </xf>
    <xf numFmtId="173" fontId="78" fillId="0" borderId="27" xfId="0" applyNumberFormat="1" applyFont="1" applyBorder="1" applyAlignment="1">
      <alignment horizontal="right"/>
    </xf>
    <xf numFmtId="173" fontId="78" fillId="0" borderId="0" xfId="0" applyNumberFormat="1" applyFont="1" applyAlignment="1">
      <alignment horizontal="right"/>
    </xf>
    <xf numFmtId="173" fontId="40" fillId="0" borderId="29" xfId="0" applyNumberFormat="1" applyFont="1" applyBorder="1" applyAlignment="1">
      <alignment horizontal="right" vertical="top"/>
    </xf>
    <xf numFmtId="173" fontId="41" fillId="0" borderId="0" xfId="1" applyNumberFormat="1" applyFont="1" applyBorder="1" applyAlignment="1">
      <alignment vertical="top"/>
    </xf>
    <xf numFmtId="173" fontId="48" fillId="0" borderId="0" xfId="0" applyNumberFormat="1" applyFont="1" applyAlignment="1" applyProtection="1">
      <alignment vertical="top" wrapText="1"/>
      <protection locked="0"/>
    </xf>
    <xf numFmtId="173" fontId="54" fillId="0" borderId="9" xfId="0" applyNumberFormat="1" applyFont="1" applyBorder="1" applyAlignment="1" applyProtection="1">
      <alignment horizontal="center" vertical="center" wrapText="1"/>
      <protection locked="0"/>
    </xf>
    <xf numFmtId="173" fontId="48" fillId="0" borderId="29" xfId="0" applyNumberFormat="1" applyFont="1" applyBorder="1" applyAlignment="1" applyProtection="1">
      <alignment vertical="top" wrapText="1"/>
      <protection locked="0"/>
    </xf>
    <xf numFmtId="173" fontId="40" fillId="0" borderId="88" xfId="0" applyNumberFormat="1" applyFont="1" applyBorder="1" applyAlignment="1">
      <alignment horizontal="right" vertical="center"/>
    </xf>
    <xf numFmtId="173" fontId="41" fillId="0" borderId="0" xfId="1" applyNumberFormat="1" applyFont="1" applyBorder="1" applyProtection="1">
      <alignment vertical="top" wrapText="1"/>
      <protection locked="0"/>
    </xf>
    <xf numFmtId="173" fontId="54" fillId="0" borderId="5" xfId="0" applyNumberFormat="1" applyFont="1" applyBorder="1" applyAlignment="1" applyProtection="1">
      <alignment horizontal="center" vertical="center" wrapText="1"/>
      <protection locked="0"/>
    </xf>
    <xf numFmtId="173" fontId="40" fillId="0" borderId="7" xfId="0" applyNumberFormat="1" applyFont="1" applyBorder="1" applyAlignment="1">
      <alignment horizontal="right"/>
    </xf>
    <xf numFmtId="0" fontId="101" fillId="0" borderId="67" xfId="13954" applyBorder="1" applyAlignment="1">
      <alignment horizontal="center" vertical="center" wrapText="1"/>
    </xf>
    <xf numFmtId="0" fontId="24" fillId="0" borderId="67" xfId="13954" applyFont="1" applyBorder="1" applyAlignment="1">
      <alignment horizontal="center" vertical="center" wrapText="1"/>
    </xf>
    <xf numFmtId="173" fontId="0" fillId="0" borderId="67" xfId="0" applyNumberFormat="1" applyBorder="1" applyAlignment="1">
      <alignment horizontal="center" vertical="center"/>
    </xf>
    <xf numFmtId="173" fontId="24" fillId="2" borderId="68" xfId="0" applyNumberFormat="1" applyFont="1" applyFill="1" applyBorder="1" applyAlignment="1">
      <alignment horizontal="center" vertical="center" wrapText="1"/>
    </xf>
    <xf numFmtId="173" fontId="24" fillId="0" borderId="67" xfId="0" applyNumberFormat="1" applyFont="1" applyBorder="1" applyAlignment="1">
      <alignment horizontal="center" vertical="center"/>
    </xf>
    <xf numFmtId="173" fontId="88" fillId="0" borderId="67" xfId="0" applyNumberFormat="1" applyFont="1" applyBorder="1" applyAlignment="1">
      <alignment horizontal="center" vertical="center"/>
    </xf>
    <xf numFmtId="173" fontId="97" fillId="0" borderId="67" xfId="0" applyNumberFormat="1" applyFont="1" applyBorder="1" applyAlignment="1">
      <alignment horizontal="center" vertical="center"/>
    </xf>
    <xf numFmtId="173" fontId="107" fillId="2" borderId="68" xfId="0" applyNumberFormat="1" applyFont="1" applyFill="1" applyBorder="1"/>
    <xf numFmtId="173" fontId="107" fillId="2" borderId="69" xfId="0" applyNumberFormat="1" applyFont="1" applyFill="1" applyBorder="1"/>
    <xf numFmtId="173" fontId="107" fillId="2" borderId="83" xfId="0" applyNumberFormat="1" applyFont="1" applyFill="1" applyBorder="1"/>
    <xf numFmtId="173" fontId="109" fillId="2" borderId="69" xfId="0" applyNumberFormat="1" applyFont="1" applyFill="1" applyBorder="1"/>
    <xf numFmtId="173" fontId="107" fillId="2" borderId="67" xfId="0" applyNumberFormat="1" applyFont="1" applyFill="1" applyBorder="1"/>
    <xf numFmtId="173" fontId="107" fillId="2" borderId="70" xfId="0" applyNumberFormat="1" applyFont="1" applyFill="1" applyBorder="1" applyAlignment="1">
      <alignment horizontal="center"/>
    </xf>
    <xf numFmtId="173" fontId="97" fillId="0" borderId="71" xfId="0" applyNumberFormat="1" applyFont="1" applyBorder="1" applyAlignment="1">
      <alignment horizontal="center" vertical="center"/>
    </xf>
    <xf numFmtId="173" fontId="97" fillId="0" borderId="72" xfId="0" applyNumberFormat="1" applyFont="1" applyBorder="1" applyAlignment="1">
      <alignment horizontal="center" vertical="center"/>
    </xf>
    <xf numFmtId="173" fontId="24" fillId="0" borderId="67" xfId="0" applyNumberFormat="1" applyFont="1" applyBorder="1" applyAlignment="1">
      <alignment horizontal="center" vertical="center" wrapText="1"/>
    </xf>
  </cellXfs>
  <cellStyles count="13956">
    <cellStyle name="Comma 2" xfId="7" xr:uid="{00000000-0005-0000-0000-000000000000}"/>
    <cellStyle name="Comma 2 10" xfId="44" xr:uid="{00000000-0005-0000-0000-000001000000}"/>
    <cellStyle name="Comma 2 10 10" xfId="9339" xr:uid="{00000000-0005-0000-0000-000002000000}"/>
    <cellStyle name="Comma 2 10 11" xfId="4718" xr:uid="{00000000-0005-0000-0000-000003000000}"/>
    <cellStyle name="Comma 2 10 2" xfId="207" xr:uid="{00000000-0005-0000-0000-000004000000}"/>
    <cellStyle name="Comma 2 10 2 2" xfId="818" xr:uid="{00000000-0005-0000-0000-000005000000}"/>
    <cellStyle name="Comma 2 10 2 2 2" xfId="1429" xr:uid="{00000000-0005-0000-0000-000006000000}"/>
    <cellStyle name="Comma 2 10 2 2 2 2" xfId="2975" xr:uid="{00000000-0005-0000-0000-000007000000}"/>
    <cellStyle name="Comma 2 10 2 2 2 2 2" xfId="12270" xr:uid="{00000000-0005-0000-0000-000008000000}"/>
    <cellStyle name="Comma 2 10 2 2 2 2 3" xfId="9178" xr:uid="{00000000-0005-0000-0000-000009000000}"/>
    <cellStyle name="Comma 2 10 2 2 2 3" xfId="4521" xr:uid="{00000000-0005-0000-0000-00000A000000}"/>
    <cellStyle name="Comma 2 10 2 2 2 3 2" xfId="13816" xr:uid="{00000000-0005-0000-0000-00000B000000}"/>
    <cellStyle name="Comma 2 10 2 2 2 3 3" xfId="7632" xr:uid="{00000000-0005-0000-0000-00000C000000}"/>
    <cellStyle name="Comma 2 10 2 2 2 4" xfId="10724" xr:uid="{00000000-0005-0000-0000-00000D000000}"/>
    <cellStyle name="Comma 2 10 2 2 2 5" xfId="6086" xr:uid="{00000000-0005-0000-0000-00000E000000}"/>
    <cellStyle name="Comma 2 10 2 2 3" xfId="2040" xr:uid="{00000000-0005-0000-0000-00000F000000}"/>
    <cellStyle name="Comma 2 10 2 2 3 2" xfId="11335" xr:uid="{00000000-0005-0000-0000-000010000000}"/>
    <cellStyle name="Comma 2 10 2 2 3 3" xfId="8243" xr:uid="{00000000-0005-0000-0000-000011000000}"/>
    <cellStyle name="Comma 2 10 2 2 4" xfId="3910" xr:uid="{00000000-0005-0000-0000-000012000000}"/>
    <cellStyle name="Comma 2 10 2 2 4 2" xfId="13205" xr:uid="{00000000-0005-0000-0000-000013000000}"/>
    <cellStyle name="Comma 2 10 2 2 4 3" xfId="7021" xr:uid="{00000000-0005-0000-0000-000014000000}"/>
    <cellStyle name="Comma 2 10 2 2 5" xfId="10113" xr:uid="{00000000-0005-0000-0000-000015000000}"/>
    <cellStyle name="Comma 2 10 2 2 6" xfId="5151" xr:uid="{00000000-0005-0000-0000-000016000000}"/>
    <cellStyle name="Comma 2 10 2 3" xfId="1142" xr:uid="{00000000-0005-0000-0000-000017000000}"/>
    <cellStyle name="Comma 2 10 2 3 2" xfId="2364" xr:uid="{00000000-0005-0000-0000-000018000000}"/>
    <cellStyle name="Comma 2 10 2 3 2 2" xfId="11659" xr:uid="{00000000-0005-0000-0000-000019000000}"/>
    <cellStyle name="Comma 2 10 2 3 2 3" xfId="8567" xr:uid="{00000000-0005-0000-0000-00001A000000}"/>
    <cellStyle name="Comma 2 10 2 3 3" xfId="4234" xr:uid="{00000000-0005-0000-0000-00001B000000}"/>
    <cellStyle name="Comma 2 10 2 3 3 2" xfId="13529" xr:uid="{00000000-0005-0000-0000-00001C000000}"/>
    <cellStyle name="Comma 2 10 2 3 3 3" xfId="7345" xr:uid="{00000000-0005-0000-0000-00001D000000}"/>
    <cellStyle name="Comma 2 10 2 3 4" xfId="10437" xr:uid="{00000000-0005-0000-0000-00001E000000}"/>
    <cellStyle name="Comma 2 10 2 3 5" xfId="5475" xr:uid="{00000000-0005-0000-0000-00001F000000}"/>
    <cellStyle name="Comma 2 10 2 4" xfId="547" xr:uid="{00000000-0005-0000-0000-000020000000}"/>
    <cellStyle name="Comma 2 10 2 4 2" xfId="2704" xr:uid="{00000000-0005-0000-0000-000021000000}"/>
    <cellStyle name="Comma 2 10 2 4 2 2" xfId="11999" xr:uid="{00000000-0005-0000-0000-000022000000}"/>
    <cellStyle name="Comma 2 10 2 4 2 3" xfId="8907" xr:uid="{00000000-0005-0000-0000-000023000000}"/>
    <cellStyle name="Comma 2 10 2 4 3" xfId="3639" xr:uid="{00000000-0005-0000-0000-000024000000}"/>
    <cellStyle name="Comma 2 10 2 4 3 2" xfId="12934" xr:uid="{00000000-0005-0000-0000-000025000000}"/>
    <cellStyle name="Comma 2 10 2 4 3 3" xfId="6750" xr:uid="{00000000-0005-0000-0000-000026000000}"/>
    <cellStyle name="Comma 2 10 2 4 4" xfId="9842" xr:uid="{00000000-0005-0000-0000-000027000000}"/>
    <cellStyle name="Comma 2 10 2 4 5" xfId="5815" xr:uid="{00000000-0005-0000-0000-000028000000}"/>
    <cellStyle name="Comma 2 10 2 5" xfId="1769" xr:uid="{00000000-0005-0000-0000-000029000000}"/>
    <cellStyle name="Comma 2 10 2 5 2" xfId="11064" xr:uid="{00000000-0005-0000-0000-00002A000000}"/>
    <cellStyle name="Comma 2 10 2 5 3" xfId="7972" xr:uid="{00000000-0005-0000-0000-00002B000000}"/>
    <cellStyle name="Comma 2 10 2 6" xfId="3299" xr:uid="{00000000-0005-0000-0000-00002C000000}"/>
    <cellStyle name="Comma 2 10 2 6 2" xfId="12594" xr:uid="{00000000-0005-0000-0000-00002D000000}"/>
    <cellStyle name="Comma 2 10 2 6 3" xfId="6410" xr:uid="{00000000-0005-0000-0000-00002E000000}"/>
    <cellStyle name="Comma 2 10 2 7" xfId="9502" xr:uid="{00000000-0005-0000-0000-00002F000000}"/>
    <cellStyle name="Comma 2 10 2 8" xfId="4880" xr:uid="{00000000-0005-0000-0000-000030000000}"/>
    <cellStyle name="Comma 2 10 3" xfId="280" xr:uid="{00000000-0005-0000-0000-000031000000}"/>
    <cellStyle name="Comma 2 10 3 2" xfId="891" xr:uid="{00000000-0005-0000-0000-000032000000}"/>
    <cellStyle name="Comma 2 10 3 2 2" xfId="1502" xr:uid="{00000000-0005-0000-0000-000033000000}"/>
    <cellStyle name="Comma 2 10 3 2 2 2" xfId="3048" xr:uid="{00000000-0005-0000-0000-000034000000}"/>
    <cellStyle name="Comma 2 10 3 2 2 2 2" xfId="12343" xr:uid="{00000000-0005-0000-0000-000035000000}"/>
    <cellStyle name="Comma 2 10 3 2 2 2 3" xfId="9251" xr:uid="{00000000-0005-0000-0000-000036000000}"/>
    <cellStyle name="Comma 2 10 3 2 2 3" xfId="4594" xr:uid="{00000000-0005-0000-0000-000037000000}"/>
    <cellStyle name="Comma 2 10 3 2 2 3 2" xfId="13889" xr:uid="{00000000-0005-0000-0000-000038000000}"/>
    <cellStyle name="Comma 2 10 3 2 2 3 3" xfId="7705" xr:uid="{00000000-0005-0000-0000-000039000000}"/>
    <cellStyle name="Comma 2 10 3 2 2 4" xfId="10797" xr:uid="{00000000-0005-0000-0000-00003A000000}"/>
    <cellStyle name="Comma 2 10 3 2 2 5" xfId="6159" xr:uid="{00000000-0005-0000-0000-00003B000000}"/>
    <cellStyle name="Comma 2 10 3 2 3" xfId="2113" xr:uid="{00000000-0005-0000-0000-00003C000000}"/>
    <cellStyle name="Comma 2 10 3 2 3 2" xfId="11408" xr:uid="{00000000-0005-0000-0000-00003D000000}"/>
    <cellStyle name="Comma 2 10 3 2 3 3" xfId="8316" xr:uid="{00000000-0005-0000-0000-00003E000000}"/>
    <cellStyle name="Comma 2 10 3 2 4" xfId="3983" xr:uid="{00000000-0005-0000-0000-00003F000000}"/>
    <cellStyle name="Comma 2 10 3 2 4 2" xfId="13278" xr:uid="{00000000-0005-0000-0000-000040000000}"/>
    <cellStyle name="Comma 2 10 3 2 4 3" xfId="7094" xr:uid="{00000000-0005-0000-0000-000041000000}"/>
    <cellStyle name="Comma 2 10 3 2 5" xfId="10186" xr:uid="{00000000-0005-0000-0000-000042000000}"/>
    <cellStyle name="Comma 2 10 3 2 6" xfId="5224" xr:uid="{00000000-0005-0000-0000-000043000000}"/>
    <cellStyle name="Comma 2 10 3 3" xfId="1215" xr:uid="{00000000-0005-0000-0000-000044000000}"/>
    <cellStyle name="Comma 2 10 3 3 2" xfId="2437" xr:uid="{00000000-0005-0000-0000-000045000000}"/>
    <cellStyle name="Comma 2 10 3 3 2 2" xfId="11732" xr:uid="{00000000-0005-0000-0000-000046000000}"/>
    <cellStyle name="Comma 2 10 3 3 2 3" xfId="8640" xr:uid="{00000000-0005-0000-0000-000047000000}"/>
    <cellStyle name="Comma 2 10 3 3 3" xfId="4307" xr:uid="{00000000-0005-0000-0000-000048000000}"/>
    <cellStyle name="Comma 2 10 3 3 3 2" xfId="13602" xr:uid="{00000000-0005-0000-0000-000049000000}"/>
    <cellStyle name="Comma 2 10 3 3 3 3" xfId="7418" xr:uid="{00000000-0005-0000-0000-00004A000000}"/>
    <cellStyle name="Comma 2 10 3 3 4" xfId="10510" xr:uid="{00000000-0005-0000-0000-00004B000000}"/>
    <cellStyle name="Comma 2 10 3 3 5" xfId="5548" xr:uid="{00000000-0005-0000-0000-00004C000000}"/>
    <cellStyle name="Comma 2 10 3 4" xfId="458" xr:uid="{00000000-0005-0000-0000-00004D000000}"/>
    <cellStyle name="Comma 2 10 3 4 2" xfId="2615" xr:uid="{00000000-0005-0000-0000-00004E000000}"/>
    <cellStyle name="Comma 2 10 3 4 2 2" xfId="11910" xr:uid="{00000000-0005-0000-0000-00004F000000}"/>
    <cellStyle name="Comma 2 10 3 4 2 3" xfId="8818" xr:uid="{00000000-0005-0000-0000-000050000000}"/>
    <cellStyle name="Comma 2 10 3 4 3" xfId="3550" xr:uid="{00000000-0005-0000-0000-000051000000}"/>
    <cellStyle name="Comma 2 10 3 4 3 2" xfId="12845" xr:uid="{00000000-0005-0000-0000-000052000000}"/>
    <cellStyle name="Comma 2 10 3 4 3 3" xfId="6661" xr:uid="{00000000-0005-0000-0000-000053000000}"/>
    <cellStyle name="Comma 2 10 3 4 4" xfId="9753" xr:uid="{00000000-0005-0000-0000-000054000000}"/>
    <cellStyle name="Comma 2 10 3 4 5" xfId="5726" xr:uid="{00000000-0005-0000-0000-000055000000}"/>
    <cellStyle name="Comma 2 10 3 5" xfId="1680" xr:uid="{00000000-0005-0000-0000-000056000000}"/>
    <cellStyle name="Comma 2 10 3 5 2" xfId="10975" xr:uid="{00000000-0005-0000-0000-000057000000}"/>
    <cellStyle name="Comma 2 10 3 5 3" xfId="7883" xr:uid="{00000000-0005-0000-0000-000058000000}"/>
    <cellStyle name="Comma 2 10 3 6" xfId="3372" xr:uid="{00000000-0005-0000-0000-000059000000}"/>
    <cellStyle name="Comma 2 10 3 6 2" xfId="12667" xr:uid="{00000000-0005-0000-0000-00005A000000}"/>
    <cellStyle name="Comma 2 10 3 6 3" xfId="6483" xr:uid="{00000000-0005-0000-0000-00005B000000}"/>
    <cellStyle name="Comma 2 10 3 7" xfId="9575" xr:uid="{00000000-0005-0000-0000-00005C000000}"/>
    <cellStyle name="Comma 2 10 3 8" xfId="4791" xr:uid="{00000000-0005-0000-0000-00005D000000}"/>
    <cellStyle name="Comma 2 10 4" xfId="118" xr:uid="{00000000-0005-0000-0000-00005E000000}"/>
    <cellStyle name="Comma 2 10 4 2" xfId="1053" xr:uid="{00000000-0005-0000-0000-00005F000000}"/>
    <cellStyle name="Comma 2 10 4 2 2" xfId="2275" xr:uid="{00000000-0005-0000-0000-000060000000}"/>
    <cellStyle name="Comma 2 10 4 2 2 2" xfId="11570" xr:uid="{00000000-0005-0000-0000-000061000000}"/>
    <cellStyle name="Comma 2 10 4 2 2 3" xfId="8478" xr:uid="{00000000-0005-0000-0000-000062000000}"/>
    <cellStyle name="Comma 2 10 4 2 3" xfId="4145" xr:uid="{00000000-0005-0000-0000-000063000000}"/>
    <cellStyle name="Comma 2 10 4 2 3 2" xfId="13440" xr:uid="{00000000-0005-0000-0000-000064000000}"/>
    <cellStyle name="Comma 2 10 4 2 3 3" xfId="7256" xr:uid="{00000000-0005-0000-0000-000065000000}"/>
    <cellStyle name="Comma 2 10 4 2 4" xfId="10348" xr:uid="{00000000-0005-0000-0000-000066000000}"/>
    <cellStyle name="Comma 2 10 4 2 5" xfId="5386" xr:uid="{00000000-0005-0000-0000-000067000000}"/>
    <cellStyle name="Comma 2 10 4 3" xfId="729" xr:uid="{00000000-0005-0000-0000-000068000000}"/>
    <cellStyle name="Comma 2 10 4 3 2" xfId="2886" xr:uid="{00000000-0005-0000-0000-000069000000}"/>
    <cellStyle name="Comma 2 10 4 3 2 2" xfId="12181" xr:uid="{00000000-0005-0000-0000-00006A000000}"/>
    <cellStyle name="Comma 2 10 4 3 2 3" xfId="9089" xr:uid="{00000000-0005-0000-0000-00006B000000}"/>
    <cellStyle name="Comma 2 10 4 3 3" xfId="3821" xr:uid="{00000000-0005-0000-0000-00006C000000}"/>
    <cellStyle name="Comma 2 10 4 3 3 2" xfId="13116" xr:uid="{00000000-0005-0000-0000-00006D000000}"/>
    <cellStyle name="Comma 2 10 4 3 3 3" xfId="6932" xr:uid="{00000000-0005-0000-0000-00006E000000}"/>
    <cellStyle name="Comma 2 10 4 3 4" xfId="10024" xr:uid="{00000000-0005-0000-0000-00006F000000}"/>
    <cellStyle name="Comma 2 10 4 3 5" xfId="5997" xr:uid="{00000000-0005-0000-0000-000070000000}"/>
    <cellStyle name="Comma 2 10 4 4" xfId="1951" xr:uid="{00000000-0005-0000-0000-000071000000}"/>
    <cellStyle name="Comma 2 10 4 4 2" xfId="11246" xr:uid="{00000000-0005-0000-0000-000072000000}"/>
    <cellStyle name="Comma 2 10 4 4 3" xfId="8154" xr:uid="{00000000-0005-0000-0000-000073000000}"/>
    <cellStyle name="Comma 2 10 4 5" xfId="3210" xr:uid="{00000000-0005-0000-0000-000074000000}"/>
    <cellStyle name="Comma 2 10 4 5 2" xfId="12505" xr:uid="{00000000-0005-0000-0000-000075000000}"/>
    <cellStyle name="Comma 2 10 4 5 3" xfId="6321" xr:uid="{00000000-0005-0000-0000-000076000000}"/>
    <cellStyle name="Comma 2 10 4 6" xfId="9413" xr:uid="{00000000-0005-0000-0000-000077000000}"/>
    <cellStyle name="Comma 2 10 4 7" xfId="5062" xr:uid="{00000000-0005-0000-0000-000078000000}"/>
    <cellStyle name="Comma 2 10 5" xfId="655" xr:uid="{00000000-0005-0000-0000-000079000000}"/>
    <cellStyle name="Comma 2 10 5 2" xfId="1303" xr:uid="{00000000-0005-0000-0000-00007A000000}"/>
    <cellStyle name="Comma 2 10 5 2 2" xfId="2812" xr:uid="{00000000-0005-0000-0000-00007B000000}"/>
    <cellStyle name="Comma 2 10 5 2 2 2" xfId="12107" xr:uid="{00000000-0005-0000-0000-00007C000000}"/>
    <cellStyle name="Comma 2 10 5 2 2 3" xfId="9015" xr:uid="{00000000-0005-0000-0000-00007D000000}"/>
    <cellStyle name="Comma 2 10 5 2 3" xfId="4395" xr:uid="{00000000-0005-0000-0000-00007E000000}"/>
    <cellStyle name="Comma 2 10 5 2 3 2" xfId="13690" xr:uid="{00000000-0005-0000-0000-00007F000000}"/>
    <cellStyle name="Comma 2 10 5 2 3 3" xfId="7506" xr:uid="{00000000-0005-0000-0000-000080000000}"/>
    <cellStyle name="Comma 2 10 5 2 4" xfId="10598" xr:uid="{00000000-0005-0000-0000-000081000000}"/>
    <cellStyle name="Comma 2 10 5 2 5" xfId="5923" xr:uid="{00000000-0005-0000-0000-000082000000}"/>
    <cellStyle name="Comma 2 10 5 3" xfId="1877" xr:uid="{00000000-0005-0000-0000-000083000000}"/>
    <cellStyle name="Comma 2 10 5 3 2" xfId="11172" xr:uid="{00000000-0005-0000-0000-000084000000}"/>
    <cellStyle name="Comma 2 10 5 3 3" xfId="8080" xr:uid="{00000000-0005-0000-0000-000085000000}"/>
    <cellStyle name="Comma 2 10 5 4" xfId="3747" xr:uid="{00000000-0005-0000-0000-000086000000}"/>
    <cellStyle name="Comma 2 10 5 4 2" xfId="13042" xr:uid="{00000000-0005-0000-0000-000087000000}"/>
    <cellStyle name="Comma 2 10 5 4 3" xfId="6858" xr:uid="{00000000-0005-0000-0000-000088000000}"/>
    <cellStyle name="Comma 2 10 5 5" xfId="9950" xr:uid="{00000000-0005-0000-0000-000089000000}"/>
    <cellStyle name="Comma 2 10 5 6" xfId="4988" xr:uid="{00000000-0005-0000-0000-00008A000000}"/>
    <cellStyle name="Comma 2 10 6" xfId="979" xr:uid="{00000000-0005-0000-0000-00008B000000}"/>
    <cellStyle name="Comma 2 10 6 2" xfId="2201" xr:uid="{00000000-0005-0000-0000-00008C000000}"/>
    <cellStyle name="Comma 2 10 6 2 2" xfId="11496" xr:uid="{00000000-0005-0000-0000-00008D000000}"/>
    <cellStyle name="Comma 2 10 6 2 3" xfId="8404" xr:uid="{00000000-0005-0000-0000-00008E000000}"/>
    <cellStyle name="Comma 2 10 6 3" xfId="4071" xr:uid="{00000000-0005-0000-0000-00008F000000}"/>
    <cellStyle name="Comma 2 10 6 3 2" xfId="13366" xr:uid="{00000000-0005-0000-0000-000090000000}"/>
    <cellStyle name="Comma 2 10 6 3 3" xfId="7182" xr:uid="{00000000-0005-0000-0000-000091000000}"/>
    <cellStyle name="Comma 2 10 6 4" xfId="10274" xr:uid="{00000000-0005-0000-0000-000092000000}"/>
    <cellStyle name="Comma 2 10 6 5" xfId="5312" xr:uid="{00000000-0005-0000-0000-000093000000}"/>
    <cellStyle name="Comma 2 10 7" xfId="385" xr:uid="{00000000-0005-0000-0000-000094000000}"/>
    <cellStyle name="Comma 2 10 7 2" xfId="2542" xr:uid="{00000000-0005-0000-0000-000095000000}"/>
    <cellStyle name="Comma 2 10 7 2 2" xfId="11837" xr:uid="{00000000-0005-0000-0000-000096000000}"/>
    <cellStyle name="Comma 2 10 7 2 3" xfId="8745" xr:uid="{00000000-0005-0000-0000-000097000000}"/>
    <cellStyle name="Comma 2 10 7 3" xfId="3477" xr:uid="{00000000-0005-0000-0000-000098000000}"/>
    <cellStyle name="Comma 2 10 7 3 2" xfId="12772" xr:uid="{00000000-0005-0000-0000-000099000000}"/>
    <cellStyle name="Comma 2 10 7 3 3" xfId="6588" xr:uid="{00000000-0005-0000-0000-00009A000000}"/>
    <cellStyle name="Comma 2 10 7 4" xfId="9680" xr:uid="{00000000-0005-0000-0000-00009B000000}"/>
    <cellStyle name="Comma 2 10 7 5" xfId="5653" xr:uid="{00000000-0005-0000-0000-00009C000000}"/>
    <cellStyle name="Comma 2 10 8" xfId="1607" xr:uid="{00000000-0005-0000-0000-00009D000000}"/>
    <cellStyle name="Comma 2 10 8 2" xfId="10902" xr:uid="{00000000-0005-0000-0000-00009E000000}"/>
    <cellStyle name="Comma 2 10 8 3" xfId="7810" xr:uid="{00000000-0005-0000-0000-00009F000000}"/>
    <cellStyle name="Comma 2 10 9" xfId="3136" xr:uid="{00000000-0005-0000-0000-0000A0000000}"/>
    <cellStyle name="Comma 2 10 9 2" xfId="12431" xr:uid="{00000000-0005-0000-0000-0000A1000000}"/>
    <cellStyle name="Comma 2 10 9 3" xfId="6247" xr:uid="{00000000-0005-0000-0000-0000A2000000}"/>
    <cellStyle name="Comma 2 11" xfId="170" xr:uid="{00000000-0005-0000-0000-0000A3000000}"/>
    <cellStyle name="Comma 2 11 2" xfId="316" xr:uid="{00000000-0005-0000-0000-0000A4000000}"/>
    <cellStyle name="Comma 2 11 2 2" xfId="927" xr:uid="{00000000-0005-0000-0000-0000A5000000}"/>
    <cellStyle name="Comma 2 11 2 2 2" xfId="1538" xr:uid="{00000000-0005-0000-0000-0000A6000000}"/>
    <cellStyle name="Comma 2 11 2 2 2 2" xfId="3084" xr:uid="{00000000-0005-0000-0000-0000A7000000}"/>
    <cellStyle name="Comma 2 11 2 2 2 2 2" xfId="12379" xr:uid="{00000000-0005-0000-0000-0000A8000000}"/>
    <cellStyle name="Comma 2 11 2 2 2 2 3" xfId="9287" xr:uid="{00000000-0005-0000-0000-0000A9000000}"/>
    <cellStyle name="Comma 2 11 2 2 2 3" xfId="4630" xr:uid="{00000000-0005-0000-0000-0000AA000000}"/>
    <cellStyle name="Comma 2 11 2 2 2 3 2" xfId="13925" xr:uid="{00000000-0005-0000-0000-0000AB000000}"/>
    <cellStyle name="Comma 2 11 2 2 2 3 3" xfId="7741" xr:uid="{00000000-0005-0000-0000-0000AC000000}"/>
    <cellStyle name="Comma 2 11 2 2 2 4" xfId="10833" xr:uid="{00000000-0005-0000-0000-0000AD000000}"/>
    <cellStyle name="Comma 2 11 2 2 2 5" xfId="6195" xr:uid="{00000000-0005-0000-0000-0000AE000000}"/>
    <cellStyle name="Comma 2 11 2 2 3" xfId="2149" xr:uid="{00000000-0005-0000-0000-0000AF000000}"/>
    <cellStyle name="Comma 2 11 2 2 3 2" xfId="11444" xr:uid="{00000000-0005-0000-0000-0000B0000000}"/>
    <cellStyle name="Comma 2 11 2 2 3 3" xfId="8352" xr:uid="{00000000-0005-0000-0000-0000B1000000}"/>
    <cellStyle name="Comma 2 11 2 2 4" xfId="4019" xr:uid="{00000000-0005-0000-0000-0000B2000000}"/>
    <cellStyle name="Comma 2 11 2 2 4 2" xfId="13314" xr:uid="{00000000-0005-0000-0000-0000B3000000}"/>
    <cellStyle name="Comma 2 11 2 2 4 3" xfId="7130" xr:uid="{00000000-0005-0000-0000-0000B4000000}"/>
    <cellStyle name="Comma 2 11 2 2 5" xfId="10222" xr:uid="{00000000-0005-0000-0000-0000B5000000}"/>
    <cellStyle name="Comma 2 11 2 2 6" xfId="5260" xr:uid="{00000000-0005-0000-0000-0000B6000000}"/>
    <cellStyle name="Comma 2 11 2 3" xfId="1251" xr:uid="{00000000-0005-0000-0000-0000B7000000}"/>
    <cellStyle name="Comma 2 11 2 3 2" xfId="2473" xr:uid="{00000000-0005-0000-0000-0000B8000000}"/>
    <cellStyle name="Comma 2 11 2 3 2 2" xfId="11768" xr:uid="{00000000-0005-0000-0000-0000B9000000}"/>
    <cellStyle name="Comma 2 11 2 3 2 3" xfId="8676" xr:uid="{00000000-0005-0000-0000-0000BA000000}"/>
    <cellStyle name="Comma 2 11 2 3 3" xfId="4343" xr:uid="{00000000-0005-0000-0000-0000BB000000}"/>
    <cellStyle name="Comma 2 11 2 3 3 2" xfId="13638" xr:uid="{00000000-0005-0000-0000-0000BC000000}"/>
    <cellStyle name="Comma 2 11 2 3 3 3" xfId="7454" xr:uid="{00000000-0005-0000-0000-0000BD000000}"/>
    <cellStyle name="Comma 2 11 2 3 4" xfId="10546" xr:uid="{00000000-0005-0000-0000-0000BE000000}"/>
    <cellStyle name="Comma 2 11 2 3 5" xfId="5584" xr:uid="{00000000-0005-0000-0000-0000BF000000}"/>
    <cellStyle name="Comma 2 11 2 4" xfId="510" xr:uid="{00000000-0005-0000-0000-0000C0000000}"/>
    <cellStyle name="Comma 2 11 2 4 2" xfId="2667" xr:uid="{00000000-0005-0000-0000-0000C1000000}"/>
    <cellStyle name="Comma 2 11 2 4 2 2" xfId="11962" xr:uid="{00000000-0005-0000-0000-0000C2000000}"/>
    <cellStyle name="Comma 2 11 2 4 2 3" xfId="8870" xr:uid="{00000000-0005-0000-0000-0000C3000000}"/>
    <cellStyle name="Comma 2 11 2 4 3" xfId="3602" xr:uid="{00000000-0005-0000-0000-0000C4000000}"/>
    <cellStyle name="Comma 2 11 2 4 3 2" xfId="12897" xr:uid="{00000000-0005-0000-0000-0000C5000000}"/>
    <cellStyle name="Comma 2 11 2 4 3 3" xfId="6713" xr:uid="{00000000-0005-0000-0000-0000C6000000}"/>
    <cellStyle name="Comma 2 11 2 4 4" xfId="9805" xr:uid="{00000000-0005-0000-0000-0000C7000000}"/>
    <cellStyle name="Comma 2 11 2 4 5" xfId="5778" xr:uid="{00000000-0005-0000-0000-0000C8000000}"/>
    <cellStyle name="Comma 2 11 2 5" xfId="1732" xr:uid="{00000000-0005-0000-0000-0000C9000000}"/>
    <cellStyle name="Comma 2 11 2 5 2" xfId="11027" xr:uid="{00000000-0005-0000-0000-0000CA000000}"/>
    <cellStyle name="Comma 2 11 2 5 3" xfId="7935" xr:uid="{00000000-0005-0000-0000-0000CB000000}"/>
    <cellStyle name="Comma 2 11 2 6" xfId="3408" xr:uid="{00000000-0005-0000-0000-0000CC000000}"/>
    <cellStyle name="Comma 2 11 2 6 2" xfId="12703" xr:uid="{00000000-0005-0000-0000-0000CD000000}"/>
    <cellStyle name="Comma 2 11 2 6 3" xfId="6519" xr:uid="{00000000-0005-0000-0000-0000CE000000}"/>
    <cellStyle name="Comma 2 11 2 7" xfId="9611" xr:uid="{00000000-0005-0000-0000-0000CF000000}"/>
    <cellStyle name="Comma 2 11 2 8" xfId="4843" xr:uid="{00000000-0005-0000-0000-0000D0000000}"/>
    <cellStyle name="Comma 2 11 3" xfId="781" xr:uid="{00000000-0005-0000-0000-0000D1000000}"/>
    <cellStyle name="Comma 2 11 3 2" xfId="1392" xr:uid="{00000000-0005-0000-0000-0000D2000000}"/>
    <cellStyle name="Comma 2 11 3 2 2" xfId="2938" xr:uid="{00000000-0005-0000-0000-0000D3000000}"/>
    <cellStyle name="Comma 2 11 3 2 2 2" xfId="12233" xr:uid="{00000000-0005-0000-0000-0000D4000000}"/>
    <cellStyle name="Comma 2 11 3 2 2 3" xfId="9141" xr:uid="{00000000-0005-0000-0000-0000D5000000}"/>
    <cellStyle name="Comma 2 11 3 2 3" xfId="4484" xr:uid="{00000000-0005-0000-0000-0000D6000000}"/>
    <cellStyle name="Comma 2 11 3 2 3 2" xfId="13779" xr:uid="{00000000-0005-0000-0000-0000D7000000}"/>
    <cellStyle name="Comma 2 11 3 2 3 3" xfId="7595" xr:uid="{00000000-0005-0000-0000-0000D8000000}"/>
    <cellStyle name="Comma 2 11 3 2 4" xfId="10687" xr:uid="{00000000-0005-0000-0000-0000D9000000}"/>
    <cellStyle name="Comma 2 11 3 2 5" xfId="6049" xr:uid="{00000000-0005-0000-0000-0000DA000000}"/>
    <cellStyle name="Comma 2 11 3 3" xfId="2003" xr:uid="{00000000-0005-0000-0000-0000DB000000}"/>
    <cellStyle name="Comma 2 11 3 3 2" xfId="11298" xr:uid="{00000000-0005-0000-0000-0000DC000000}"/>
    <cellStyle name="Comma 2 11 3 3 3" xfId="8206" xr:uid="{00000000-0005-0000-0000-0000DD000000}"/>
    <cellStyle name="Comma 2 11 3 4" xfId="3873" xr:uid="{00000000-0005-0000-0000-0000DE000000}"/>
    <cellStyle name="Comma 2 11 3 4 2" xfId="13168" xr:uid="{00000000-0005-0000-0000-0000DF000000}"/>
    <cellStyle name="Comma 2 11 3 4 3" xfId="6984" xr:uid="{00000000-0005-0000-0000-0000E0000000}"/>
    <cellStyle name="Comma 2 11 3 5" xfId="10076" xr:uid="{00000000-0005-0000-0000-0000E1000000}"/>
    <cellStyle name="Comma 2 11 3 6" xfId="5114" xr:uid="{00000000-0005-0000-0000-0000E2000000}"/>
    <cellStyle name="Comma 2 11 4" xfId="1105" xr:uid="{00000000-0005-0000-0000-0000E3000000}"/>
    <cellStyle name="Comma 2 11 4 2" xfId="2327" xr:uid="{00000000-0005-0000-0000-0000E4000000}"/>
    <cellStyle name="Comma 2 11 4 2 2" xfId="11622" xr:uid="{00000000-0005-0000-0000-0000E5000000}"/>
    <cellStyle name="Comma 2 11 4 2 3" xfId="8530" xr:uid="{00000000-0005-0000-0000-0000E6000000}"/>
    <cellStyle name="Comma 2 11 4 3" xfId="4197" xr:uid="{00000000-0005-0000-0000-0000E7000000}"/>
    <cellStyle name="Comma 2 11 4 3 2" xfId="13492" xr:uid="{00000000-0005-0000-0000-0000E8000000}"/>
    <cellStyle name="Comma 2 11 4 3 3" xfId="7308" xr:uid="{00000000-0005-0000-0000-0000E9000000}"/>
    <cellStyle name="Comma 2 11 4 4" xfId="10400" xr:uid="{00000000-0005-0000-0000-0000EA000000}"/>
    <cellStyle name="Comma 2 11 4 5" xfId="5438" xr:uid="{00000000-0005-0000-0000-0000EB000000}"/>
    <cellStyle name="Comma 2 11 5" xfId="348" xr:uid="{00000000-0005-0000-0000-0000EC000000}"/>
    <cellStyle name="Comma 2 11 5 2" xfId="2505" xr:uid="{00000000-0005-0000-0000-0000ED000000}"/>
    <cellStyle name="Comma 2 11 5 2 2" xfId="11800" xr:uid="{00000000-0005-0000-0000-0000EE000000}"/>
    <cellStyle name="Comma 2 11 5 2 3" xfId="8708" xr:uid="{00000000-0005-0000-0000-0000EF000000}"/>
    <cellStyle name="Comma 2 11 5 3" xfId="3440" xr:uid="{00000000-0005-0000-0000-0000F0000000}"/>
    <cellStyle name="Comma 2 11 5 3 2" xfId="12735" xr:uid="{00000000-0005-0000-0000-0000F1000000}"/>
    <cellStyle name="Comma 2 11 5 3 3" xfId="6551" xr:uid="{00000000-0005-0000-0000-0000F2000000}"/>
    <cellStyle name="Comma 2 11 5 4" xfId="9643" xr:uid="{00000000-0005-0000-0000-0000F3000000}"/>
    <cellStyle name="Comma 2 11 5 5" xfId="5616" xr:uid="{00000000-0005-0000-0000-0000F4000000}"/>
    <cellStyle name="Comma 2 11 6" xfId="1570" xr:uid="{00000000-0005-0000-0000-0000F5000000}"/>
    <cellStyle name="Comma 2 11 6 2" xfId="10865" xr:uid="{00000000-0005-0000-0000-0000F6000000}"/>
    <cellStyle name="Comma 2 11 6 3" xfId="7773" xr:uid="{00000000-0005-0000-0000-0000F7000000}"/>
    <cellStyle name="Comma 2 11 7" xfId="3262" xr:uid="{00000000-0005-0000-0000-0000F8000000}"/>
    <cellStyle name="Comma 2 11 7 2" xfId="12557" xr:uid="{00000000-0005-0000-0000-0000F9000000}"/>
    <cellStyle name="Comma 2 11 7 3" xfId="6373" xr:uid="{00000000-0005-0000-0000-0000FA000000}"/>
    <cellStyle name="Comma 2 11 8" xfId="9465" xr:uid="{00000000-0005-0000-0000-0000FB000000}"/>
    <cellStyle name="Comma 2 11 9" xfId="4681" xr:uid="{00000000-0005-0000-0000-0000FC000000}"/>
    <cellStyle name="Comma 2 12" xfId="154" xr:uid="{00000000-0005-0000-0000-0000FD000000}"/>
    <cellStyle name="Comma 2 12 2" xfId="765" xr:uid="{00000000-0005-0000-0000-0000FE000000}"/>
    <cellStyle name="Comma 2 12 2 2" xfId="1376" xr:uid="{00000000-0005-0000-0000-0000FF000000}"/>
    <cellStyle name="Comma 2 12 2 2 2" xfId="2922" xr:uid="{00000000-0005-0000-0000-000000010000}"/>
    <cellStyle name="Comma 2 12 2 2 2 2" xfId="12217" xr:uid="{00000000-0005-0000-0000-000001010000}"/>
    <cellStyle name="Comma 2 12 2 2 2 3" xfId="9125" xr:uid="{00000000-0005-0000-0000-000002010000}"/>
    <cellStyle name="Comma 2 12 2 2 3" xfId="4468" xr:uid="{00000000-0005-0000-0000-000003010000}"/>
    <cellStyle name="Comma 2 12 2 2 3 2" xfId="13763" xr:uid="{00000000-0005-0000-0000-000004010000}"/>
    <cellStyle name="Comma 2 12 2 2 3 3" xfId="7579" xr:uid="{00000000-0005-0000-0000-000005010000}"/>
    <cellStyle name="Comma 2 12 2 2 4" xfId="10671" xr:uid="{00000000-0005-0000-0000-000006010000}"/>
    <cellStyle name="Comma 2 12 2 2 5" xfId="6033" xr:uid="{00000000-0005-0000-0000-000007010000}"/>
    <cellStyle name="Comma 2 12 2 3" xfId="1987" xr:uid="{00000000-0005-0000-0000-000008010000}"/>
    <cellStyle name="Comma 2 12 2 3 2" xfId="11282" xr:uid="{00000000-0005-0000-0000-000009010000}"/>
    <cellStyle name="Comma 2 12 2 3 3" xfId="8190" xr:uid="{00000000-0005-0000-0000-00000A010000}"/>
    <cellStyle name="Comma 2 12 2 4" xfId="3857" xr:uid="{00000000-0005-0000-0000-00000B010000}"/>
    <cellStyle name="Comma 2 12 2 4 2" xfId="13152" xr:uid="{00000000-0005-0000-0000-00000C010000}"/>
    <cellStyle name="Comma 2 12 2 4 3" xfId="6968" xr:uid="{00000000-0005-0000-0000-00000D010000}"/>
    <cellStyle name="Comma 2 12 2 5" xfId="10060" xr:uid="{00000000-0005-0000-0000-00000E010000}"/>
    <cellStyle name="Comma 2 12 2 6" xfId="5098" xr:uid="{00000000-0005-0000-0000-00000F010000}"/>
    <cellStyle name="Comma 2 12 3" xfId="1089" xr:uid="{00000000-0005-0000-0000-000010010000}"/>
    <cellStyle name="Comma 2 12 3 2" xfId="2311" xr:uid="{00000000-0005-0000-0000-000011010000}"/>
    <cellStyle name="Comma 2 12 3 2 2" xfId="11606" xr:uid="{00000000-0005-0000-0000-000012010000}"/>
    <cellStyle name="Comma 2 12 3 2 3" xfId="8514" xr:uid="{00000000-0005-0000-0000-000013010000}"/>
    <cellStyle name="Comma 2 12 3 3" xfId="4181" xr:uid="{00000000-0005-0000-0000-000014010000}"/>
    <cellStyle name="Comma 2 12 3 3 2" xfId="13476" xr:uid="{00000000-0005-0000-0000-000015010000}"/>
    <cellStyle name="Comma 2 12 3 3 3" xfId="7292" xr:uid="{00000000-0005-0000-0000-000016010000}"/>
    <cellStyle name="Comma 2 12 3 4" xfId="10384" xr:uid="{00000000-0005-0000-0000-000017010000}"/>
    <cellStyle name="Comma 2 12 3 5" xfId="5422" xr:uid="{00000000-0005-0000-0000-000018010000}"/>
    <cellStyle name="Comma 2 12 4" xfId="494" xr:uid="{00000000-0005-0000-0000-000019010000}"/>
    <cellStyle name="Comma 2 12 4 2" xfId="2651" xr:uid="{00000000-0005-0000-0000-00001A010000}"/>
    <cellStyle name="Comma 2 12 4 2 2" xfId="11946" xr:uid="{00000000-0005-0000-0000-00001B010000}"/>
    <cellStyle name="Comma 2 12 4 2 3" xfId="8854" xr:uid="{00000000-0005-0000-0000-00001C010000}"/>
    <cellStyle name="Comma 2 12 4 3" xfId="3586" xr:uid="{00000000-0005-0000-0000-00001D010000}"/>
    <cellStyle name="Comma 2 12 4 3 2" xfId="12881" xr:uid="{00000000-0005-0000-0000-00001E010000}"/>
    <cellStyle name="Comma 2 12 4 3 3" xfId="6697" xr:uid="{00000000-0005-0000-0000-00001F010000}"/>
    <cellStyle name="Comma 2 12 4 4" xfId="9789" xr:uid="{00000000-0005-0000-0000-000020010000}"/>
    <cellStyle name="Comma 2 12 4 5" xfId="5762" xr:uid="{00000000-0005-0000-0000-000021010000}"/>
    <cellStyle name="Comma 2 12 5" xfId="1716" xr:uid="{00000000-0005-0000-0000-000022010000}"/>
    <cellStyle name="Comma 2 12 5 2" xfId="11011" xr:uid="{00000000-0005-0000-0000-000023010000}"/>
    <cellStyle name="Comma 2 12 5 3" xfId="7919" xr:uid="{00000000-0005-0000-0000-000024010000}"/>
    <cellStyle name="Comma 2 12 6" xfId="3246" xr:uid="{00000000-0005-0000-0000-000025010000}"/>
    <cellStyle name="Comma 2 12 6 2" xfId="12541" xr:uid="{00000000-0005-0000-0000-000026010000}"/>
    <cellStyle name="Comma 2 12 6 3" xfId="6357" xr:uid="{00000000-0005-0000-0000-000027010000}"/>
    <cellStyle name="Comma 2 12 7" xfId="9449" xr:uid="{00000000-0005-0000-0000-000028010000}"/>
    <cellStyle name="Comma 2 12 8" xfId="4827" xr:uid="{00000000-0005-0000-0000-000029010000}"/>
    <cellStyle name="Comma 2 13" xfId="243" xr:uid="{00000000-0005-0000-0000-00002A010000}"/>
    <cellStyle name="Comma 2 13 2" xfId="854" xr:uid="{00000000-0005-0000-0000-00002B010000}"/>
    <cellStyle name="Comma 2 13 2 2" xfId="1465" xr:uid="{00000000-0005-0000-0000-00002C010000}"/>
    <cellStyle name="Comma 2 13 2 2 2" xfId="3011" xr:uid="{00000000-0005-0000-0000-00002D010000}"/>
    <cellStyle name="Comma 2 13 2 2 2 2" xfId="12306" xr:uid="{00000000-0005-0000-0000-00002E010000}"/>
    <cellStyle name="Comma 2 13 2 2 2 3" xfId="9214" xr:uid="{00000000-0005-0000-0000-00002F010000}"/>
    <cellStyle name="Comma 2 13 2 2 3" xfId="4557" xr:uid="{00000000-0005-0000-0000-000030010000}"/>
    <cellStyle name="Comma 2 13 2 2 3 2" xfId="13852" xr:uid="{00000000-0005-0000-0000-000031010000}"/>
    <cellStyle name="Comma 2 13 2 2 3 3" xfId="7668" xr:uid="{00000000-0005-0000-0000-000032010000}"/>
    <cellStyle name="Comma 2 13 2 2 4" xfId="10760" xr:uid="{00000000-0005-0000-0000-000033010000}"/>
    <cellStyle name="Comma 2 13 2 2 5" xfId="6122" xr:uid="{00000000-0005-0000-0000-000034010000}"/>
    <cellStyle name="Comma 2 13 2 3" xfId="2076" xr:uid="{00000000-0005-0000-0000-000035010000}"/>
    <cellStyle name="Comma 2 13 2 3 2" xfId="11371" xr:uid="{00000000-0005-0000-0000-000036010000}"/>
    <cellStyle name="Comma 2 13 2 3 3" xfId="8279" xr:uid="{00000000-0005-0000-0000-000037010000}"/>
    <cellStyle name="Comma 2 13 2 4" xfId="3946" xr:uid="{00000000-0005-0000-0000-000038010000}"/>
    <cellStyle name="Comma 2 13 2 4 2" xfId="13241" xr:uid="{00000000-0005-0000-0000-000039010000}"/>
    <cellStyle name="Comma 2 13 2 4 3" xfId="7057" xr:uid="{00000000-0005-0000-0000-00003A010000}"/>
    <cellStyle name="Comma 2 13 2 5" xfId="10149" xr:uid="{00000000-0005-0000-0000-00003B010000}"/>
    <cellStyle name="Comma 2 13 2 6" xfId="5187" xr:uid="{00000000-0005-0000-0000-00003C010000}"/>
    <cellStyle name="Comma 2 13 3" xfId="1178" xr:uid="{00000000-0005-0000-0000-00003D010000}"/>
    <cellStyle name="Comma 2 13 3 2" xfId="2400" xr:uid="{00000000-0005-0000-0000-00003E010000}"/>
    <cellStyle name="Comma 2 13 3 2 2" xfId="11695" xr:uid="{00000000-0005-0000-0000-00003F010000}"/>
    <cellStyle name="Comma 2 13 3 2 3" xfId="8603" xr:uid="{00000000-0005-0000-0000-000040010000}"/>
    <cellStyle name="Comma 2 13 3 3" xfId="4270" xr:uid="{00000000-0005-0000-0000-000041010000}"/>
    <cellStyle name="Comma 2 13 3 3 2" xfId="13565" xr:uid="{00000000-0005-0000-0000-000042010000}"/>
    <cellStyle name="Comma 2 13 3 3 3" xfId="7381" xr:uid="{00000000-0005-0000-0000-000043010000}"/>
    <cellStyle name="Comma 2 13 3 4" xfId="10473" xr:uid="{00000000-0005-0000-0000-000044010000}"/>
    <cellStyle name="Comma 2 13 3 5" xfId="5511" xr:uid="{00000000-0005-0000-0000-000045010000}"/>
    <cellStyle name="Comma 2 13 4" xfId="421" xr:uid="{00000000-0005-0000-0000-000046010000}"/>
    <cellStyle name="Comma 2 13 4 2" xfId="2578" xr:uid="{00000000-0005-0000-0000-000047010000}"/>
    <cellStyle name="Comma 2 13 4 2 2" xfId="11873" xr:uid="{00000000-0005-0000-0000-000048010000}"/>
    <cellStyle name="Comma 2 13 4 2 3" xfId="8781" xr:uid="{00000000-0005-0000-0000-000049010000}"/>
    <cellStyle name="Comma 2 13 4 3" xfId="3513" xr:uid="{00000000-0005-0000-0000-00004A010000}"/>
    <cellStyle name="Comma 2 13 4 3 2" xfId="12808" xr:uid="{00000000-0005-0000-0000-00004B010000}"/>
    <cellStyle name="Comma 2 13 4 3 3" xfId="6624" xr:uid="{00000000-0005-0000-0000-00004C010000}"/>
    <cellStyle name="Comma 2 13 4 4" xfId="9716" xr:uid="{00000000-0005-0000-0000-00004D010000}"/>
    <cellStyle name="Comma 2 13 4 5" xfId="5689" xr:uid="{00000000-0005-0000-0000-00004E010000}"/>
    <cellStyle name="Comma 2 13 5" xfId="1643" xr:uid="{00000000-0005-0000-0000-00004F010000}"/>
    <cellStyle name="Comma 2 13 5 2" xfId="10938" xr:uid="{00000000-0005-0000-0000-000050010000}"/>
    <cellStyle name="Comma 2 13 5 3" xfId="7846" xr:uid="{00000000-0005-0000-0000-000051010000}"/>
    <cellStyle name="Comma 2 13 6" xfId="3335" xr:uid="{00000000-0005-0000-0000-000052010000}"/>
    <cellStyle name="Comma 2 13 6 2" xfId="12630" xr:uid="{00000000-0005-0000-0000-000053010000}"/>
    <cellStyle name="Comma 2 13 6 3" xfId="6446" xr:uid="{00000000-0005-0000-0000-000054010000}"/>
    <cellStyle name="Comma 2 13 7" xfId="9538" xr:uid="{00000000-0005-0000-0000-000055010000}"/>
    <cellStyle name="Comma 2 13 8" xfId="4754" xr:uid="{00000000-0005-0000-0000-000056010000}"/>
    <cellStyle name="Comma 2 14" xfId="81" xr:uid="{00000000-0005-0000-0000-000057010000}"/>
    <cellStyle name="Comma 2 14 2" xfId="692" xr:uid="{00000000-0005-0000-0000-000058010000}"/>
    <cellStyle name="Comma 2 14 2 2" xfId="1340" xr:uid="{00000000-0005-0000-0000-000059010000}"/>
    <cellStyle name="Comma 2 14 2 2 2" xfId="2849" xr:uid="{00000000-0005-0000-0000-00005A010000}"/>
    <cellStyle name="Comma 2 14 2 2 2 2" xfId="12144" xr:uid="{00000000-0005-0000-0000-00005B010000}"/>
    <cellStyle name="Comma 2 14 2 2 2 3" xfId="9052" xr:uid="{00000000-0005-0000-0000-00005C010000}"/>
    <cellStyle name="Comma 2 14 2 2 3" xfId="4432" xr:uid="{00000000-0005-0000-0000-00005D010000}"/>
    <cellStyle name="Comma 2 14 2 2 3 2" xfId="13727" xr:uid="{00000000-0005-0000-0000-00005E010000}"/>
    <cellStyle name="Comma 2 14 2 2 3 3" xfId="7543" xr:uid="{00000000-0005-0000-0000-00005F010000}"/>
    <cellStyle name="Comma 2 14 2 2 4" xfId="10635" xr:uid="{00000000-0005-0000-0000-000060010000}"/>
    <cellStyle name="Comma 2 14 2 2 5" xfId="5960" xr:uid="{00000000-0005-0000-0000-000061010000}"/>
    <cellStyle name="Comma 2 14 2 3" xfId="1914" xr:uid="{00000000-0005-0000-0000-000062010000}"/>
    <cellStyle name="Comma 2 14 2 3 2" xfId="11209" xr:uid="{00000000-0005-0000-0000-000063010000}"/>
    <cellStyle name="Comma 2 14 2 3 3" xfId="8117" xr:uid="{00000000-0005-0000-0000-000064010000}"/>
    <cellStyle name="Comma 2 14 2 4" xfId="3784" xr:uid="{00000000-0005-0000-0000-000065010000}"/>
    <cellStyle name="Comma 2 14 2 4 2" xfId="13079" xr:uid="{00000000-0005-0000-0000-000066010000}"/>
    <cellStyle name="Comma 2 14 2 4 3" xfId="6895" xr:uid="{00000000-0005-0000-0000-000067010000}"/>
    <cellStyle name="Comma 2 14 2 5" xfId="9987" xr:uid="{00000000-0005-0000-0000-000068010000}"/>
    <cellStyle name="Comma 2 14 2 6" xfId="5025" xr:uid="{00000000-0005-0000-0000-000069010000}"/>
    <cellStyle name="Comma 2 14 3" xfId="1016" xr:uid="{00000000-0005-0000-0000-00006A010000}"/>
    <cellStyle name="Comma 2 14 3 2" xfId="2238" xr:uid="{00000000-0005-0000-0000-00006B010000}"/>
    <cellStyle name="Comma 2 14 3 2 2" xfId="11533" xr:uid="{00000000-0005-0000-0000-00006C010000}"/>
    <cellStyle name="Comma 2 14 3 2 3" xfId="8441" xr:uid="{00000000-0005-0000-0000-00006D010000}"/>
    <cellStyle name="Comma 2 14 3 3" xfId="4108" xr:uid="{00000000-0005-0000-0000-00006E010000}"/>
    <cellStyle name="Comma 2 14 3 3 2" xfId="13403" xr:uid="{00000000-0005-0000-0000-00006F010000}"/>
    <cellStyle name="Comma 2 14 3 3 3" xfId="7219" xr:uid="{00000000-0005-0000-0000-000070010000}"/>
    <cellStyle name="Comma 2 14 3 4" xfId="10311" xr:uid="{00000000-0005-0000-0000-000071010000}"/>
    <cellStyle name="Comma 2 14 3 5" xfId="5349" xr:uid="{00000000-0005-0000-0000-000072010000}"/>
    <cellStyle name="Comma 2 14 4" xfId="596" xr:uid="{00000000-0005-0000-0000-000073010000}"/>
    <cellStyle name="Comma 2 14 4 2" xfId="2753" xr:uid="{00000000-0005-0000-0000-000074010000}"/>
    <cellStyle name="Comma 2 14 4 2 2" xfId="12048" xr:uid="{00000000-0005-0000-0000-000075010000}"/>
    <cellStyle name="Comma 2 14 4 2 3" xfId="8956" xr:uid="{00000000-0005-0000-0000-000076010000}"/>
    <cellStyle name="Comma 2 14 4 3" xfId="3688" xr:uid="{00000000-0005-0000-0000-000077010000}"/>
    <cellStyle name="Comma 2 14 4 3 2" xfId="12983" xr:uid="{00000000-0005-0000-0000-000078010000}"/>
    <cellStyle name="Comma 2 14 4 3 3" xfId="6799" xr:uid="{00000000-0005-0000-0000-000079010000}"/>
    <cellStyle name="Comma 2 14 4 4" xfId="9891" xr:uid="{00000000-0005-0000-0000-00007A010000}"/>
    <cellStyle name="Comma 2 14 4 5" xfId="5864" xr:uid="{00000000-0005-0000-0000-00007B010000}"/>
    <cellStyle name="Comma 2 14 5" xfId="1818" xr:uid="{00000000-0005-0000-0000-00007C010000}"/>
    <cellStyle name="Comma 2 14 5 2" xfId="11113" xr:uid="{00000000-0005-0000-0000-00007D010000}"/>
    <cellStyle name="Comma 2 14 5 3" xfId="8021" xr:uid="{00000000-0005-0000-0000-00007E010000}"/>
    <cellStyle name="Comma 2 14 6" xfId="3173" xr:uid="{00000000-0005-0000-0000-00007F010000}"/>
    <cellStyle name="Comma 2 14 6 2" xfId="12468" xr:uid="{00000000-0005-0000-0000-000080010000}"/>
    <cellStyle name="Comma 2 14 6 3" xfId="6284" xr:uid="{00000000-0005-0000-0000-000081010000}"/>
    <cellStyle name="Comma 2 14 7" xfId="9376" xr:uid="{00000000-0005-0000-0000-000082010000}"/>
    <cellStyle name="Comma 2 14 8" xfId="4929" xr:uid="{00000000-0005-0000-0000-000083010000}"/>
    <cellStyle name="Comma 2 15" xfId="619" xr:uid="{00000000-0005-0000-0000-000084010000}"/>
    <cellStyle name="Comma 2 15 2" xfId="1267" xr:uid="{00000000-0005-0000-0000-000085010000}"/>
    <cellStyle name="Comma 2 15 2 2" xfId="2776" xr:uid="{00000000-0005-0000-0000-000086010000}"/>
    <cellStyle name="Comma 2 15 2 2 2" xfId="12071" xr:uid="{00000000-0005-0000-0000-000087010000}"/>
    <cellStyle name="Comma 2 15 2 2 3" xfId="8979" xr:uid="{00000000-0005-0000-0000-000088010000}"/>
    <cellStyle name="Comma 2 15 2 3" xfId="4359" xr:uid="{00000000-0005-0000-0000-000089010000}"/>
    <cellStyle name="Comma 2 15 2 3 2" xfId="13654" xr:uid="{00000000-0005-0000-0000-00008A010000}"/>
    <cellStyle name="Comma 2 15 2 3 3" xfId="7470" xr:uid="{00000000-0005-0000-0000-00008B010000}"/>
    <cellStyle name="Comma 2 15 2 4" xfId="10562" xr:uid="{00000000-0005-0000-0000-00008C010000}"/>
    <cellStyle name="Comma 2 15 2 5" xfId="5887" xr:uid="{00000000-0005-0000-0000-00008D010000}"/>
    <cellStyle name="Comma 2 15 3" xfId="1841" xr:uid="{00000000-0005-0000-0000-00008E010000}"/>
    <cellStyle name="Comma 2 15 3 2" xfId="11136" xr:uid="{00000000-0005-0000-0000-00008F010000}"/>
    <cellStyle name="Comma 2 15 3 3" xfId="8044" xr:uid="{00000000-0005-0000-0000-000090010000}"/>
    <cellStyle name="Comma 2 15 4" xfId="3711" xr:uid="{00000000-0005-0000-0000-000091010000}"/>
    <cellStyle name="Comma 2 15 4 2" xfId="13006" xr:uid="{00000000-0005-0000-0000-000092010000}"/>
    <cellStyle name="Comma 2 15 4 3" xfId="6822" xr:uid="{00000000-0005-0000-0000-000093010000}"/>
    <cellStyle name="Comma 2 15 5" xfId="9914" xr:uid="{00000000-0005-0000-0000-000094010000}"/>
    <cellStyle name="Comma 2 15 6" xfId="4952" xr:uid="{00000000-0005-0000-0000-000095010000}"/>
    <cellStyle name="Comma 2 16" xfId="943" xr:uid="{00000000-0005-0000-0000-000096010000}"/>
    <cellStyle name="Comma 2 16 2" xfId="2165" xr:uid="{00000000-0005-0000-0000-000097010000}"/>
    <cellStyle name="Comma 2 16 2 2" xfId="11460" xr:uid="{00000000-0005-0000-0000-000098010000}"/>
    <cellStyle name="Comma 2 16 2 3" xfId="8368" xr:uid="{00000000-0005-0000-0000-000099010000}"/>
    <cellStyle name="Comma 2 16 3" xfId="4035" xr:uid="{00000000-0005-0000-0000-00009A010000}"/>
    <cellStyle name="Comma 2 16 3 2" xfId="13330" xr:uid="{00000000-0005-0000-0000-00009B010000}"/>
    <cellStyle name="Comma 2 16 3 3" xfId="7146" xr:uid="{00000000-0005-0000-0000-00009C010000}"/>
    <cellStyle name="Comma 2 16 4" xfId="10238" xr:uid="{00000000-0005-0000-0000-00009D010000}"/>
    <cellStyle name="Comma 2 16 5" xfId="5276" xr:uid="{00000000-0005-0000-0000-00009E010000}"/>
    <cellStyle name="Comma 2 17" xfId="332" xr:uid="{00000000-0005-0000-0000-00009F010000}"/>
    <cellStyle name="Comma 2 17 2" xfId="2489" xr:uid="{00000000-0005-0000-0000-0000A0010000}"/>
    <cellStyle name="Comma 2 17 2 2" xfId="11784" xr:uid="{00000000-0005-0000-0000-0000A1010000}"/>
    <cellStyle name="Comma 2 17 2 3" xfId="8692" xr:uid="{00000000-0005-0000-0000-0000A2010000}"/>
    <cellStyle name="Comma 2 17 3" xfId="3424" xr:uid="{00000000-0005-0000-0000-0000A3010000}"/>
    <cellStyle name="Comma 2 17 3 2" xfId="12719" xr:uid="{00000000-0005-0000-0000-0000A4010000}"/>
    <cellStyle name="Comma 2 17 3 3" xfId="6535" xr:uid="{00000000-0005-0000-0000-0000A5010000}"/>
    <cellStyle name="Comma 2 17 4" xfId="9627" xr:uid="{00000000-0005-0000-0000-0000A6010000}"/>
    <cellStyle name="Comma 2 17 5" xfId="5600" xr:uid="{00000000-0005-0000-0000-0000A7010000}"/>
    <cellStyle name="Comma 2 18" xfId="1554" xr:uid="{00000000-0005-0000-0000-0000A8010000}"/>
    <cellStyle name="Comma 2 18 2" xfId="10849" xr:uid="{00000000-0005-0000-0000-0000A9010000}"/>
    <cellStyle name="Comma 2 18 3" xfId="7757" xr:uid="{00000000-0005-0000-0000-0000AA010000}"/>
    <cellStyle name="Comma 2 19" xfId="3100" xr:uid="{00000000-0005-0000-0000-0000AB010000}"/>
    <cellStyle name="Comma 2 19 2" xfId="12395" xr:uid="{00000000-0005-0000-0000-0000AC010000}"/>
    <cellStyle name="Comma 2 19 3" xfId="6211" xr:uid="{00000000-0005-0000-0000-0000AD010000}"/>
    <cellStyle name="Comma 2 2" xfId="9" xr:uid="{00000000-0005-0000-0000-0000AE010000}"/>
    <cellStyle name="Comma 2 2 10" xfId="245" xr:uid="{00000000-0005-0000-0000-0000AF010000}"/>
    <cellStyle name="Comma 2 2 10 2" xfId="856" xr:uid="{00000000-0005-0000-0000-0000B0010000}"/>
    <cellStyle name="Comma 2 2 10 2 2" xfId="1467" xr:uid="{00000000-0005-0000-0000-0000B1010000}"/>
    <cellStyle name="Comma 2 2 10 2 2 2" xfId="3013" xr:uid="{00000000-0005-0000-0000-0000B2010000}"/>
    <cellStyle name="Comma 2 2 10 2 2 2 2" xfId="12308" xr:uid="{00000000-0005-0000-0000-0000B3010000}"/>
    <cellStyle name="Comma 2 2 10 2 2 2 3" xfId="9216" xr:uid="{00000000-0005-0000-0000-0000B4010000}"/>
    <cellStyle name="Comma 2 2 10 2 2 3" xfId="4559" xr:uid="{00000000-0005-0000-0000-0000B5010000}"/>
    <cellStyle name="Comma 2 2 10 2 2 3 2" xfId="13854" xr:uid="{00000000-0005-0000-0000-0000B6010000}"/>
    <cellStyle name="Comma 2 2 10 2 2 3 3" xfId="7670" xr:uid="{00000000-0005-0000-0000-0000B7010000}"/>
    <cellStyle name="Comma 2 2 10 2 2 4" xfId="10762" xr:uid="{00000000-0005-0000-0000-0000B8010000}"/>
    <cellStyle name="Comma 2 2 10 2 2 5" xfId="6124" xr:uid="{00000000-0005-0000-0000-0000B9010000}"/>
    <cellStyle name="Comma 2 2 10 2 3" xfId="2078" xr:uid="{00000000-0005-0000-0000-0000BA010000}"/>
    <cellStyle name="Comma 2 2 10 2 3 2" xfId="11373" xr:uid="{00000000-0005-0000-0000-0000BB010000}"/>
    <cellStyle name="Comma 2 2 10 2 3 3" xfId="8281" xr:uid="{00000000-0005-0000-0000-0000BC010000}"/>
    <cellStyle name="Comma 2 2 10 2 4" xfId="3948" xr:uid="{00000000-0005-0000-0000-0000BD010000}"/>
    <cellStyle name="Comma 2 2 10 2 4 2" xfId="13243" xr:uid="{00000000-0005-0000-0000-0000BE010000}"/>
    <cellStyle name="Comma 2 2 10 2 4 3" xfId="7059" xr:uid="{00000000-0005-0000-0000-0000BF010000}"/>
    <cellStyle name="Comma 2 2 10 2 5" xfId="10151" xr:uid="{00000000-0005-0000-0000-0000C0010000}"/>
    <cellStyle name="Comma 2 2 10 2 6" xfId="5189" xr:uid="{00000000-0005-0000-0000-0000C1010000}"/>
    <cellStyle name="Comma 2 2 10 3" xfId="1180" xr:uid="{00000000-0005-0000-0000-0000C2010000}"/>
    <cellStyle name="Comma 2 2 10 3 2" xfId="2402" xr:uid="{00000000-0005-0000-0000-0000C3010000}"/>
    <cellStyle name="Comma 2 2 10 3 2 2" xfId="11697" xr:uid="{00000000-0005-0000-0000-0000C4010000}"/>
    <cellStyle name="Comma 2 2 10 3 2 3" xfId="8605" xr:uid="{00000000-0005-0000-0000-0000C5010000}"/>
    <cellStyle name="Comma 2 2 10 3 3" xfId="4272" xr:uid="{00000000-0005-0000-0000-0000C6010000}"/>
    <cellStyle name="Comma 2 2 10 3 3 2" xfId="13567" xr:uid="{00000000-0005-0000-0000-0000C7010000}"/>
    <cellStyle name="Comma 2 2 10 3 3 3" xfId="7383" xr:uid="{00000000-0005-0000-0000-0000C8010000}"/>
    <cellStyle name="Comma 2 2 10 3 4" xfId="10475" xr:uid="{00000000-0005-0000-0000-0000C9010000}"/>
    <cellStyle name="Comma 2 2 10 3 5" xfId="5513" xr:uid="{00000000-0005-0000-0000-0000CA010000}"/>
    <cellStyle name="Comma 2 2 10 4" xfId="423" xr:uid="{00000000-0005-0000-0000-0000CB010000}"/>
    <cellStyle name="Comma 2 2 10 4 2" xfId="2580" xr:uid="{00000000-0005-0000-0000-0000CC010000}"/>
    <cellStyle name="Comma 2 2 10 4 2 2" xfId="11875" xr:uid="{00000000-0005-0000-0000-0000CD010000}"/>
    <cellStyle name="Comma 2 2 10 4 2 3" xfId="8783" xr:uid="{00000000-0005-0000-0000-0000CE010000}"/>
    <cellStyle name="Comma 2 2 10 4 3" xfId="3515" xr:uid="{00000000-0005-0000-0000-0000CF010000}"/>
    <cellStyle name="Comma 2 2 10 4 3 2" xfId="12810" xr:uid="{00000000-0005-0000-0000-0000D0010000}"/>
    <cellStyle name="Comma 2 2 10 4 3 3" xfId="6626" xr:uid="{00000000-0005-0000-0000-0000D1010000}"/>
    <cellStyle name="Comma 2 2 10 4 4" xfId="9718" xr:uid="{00000000-0005-0000-0000-0000D2010000}"/>
    <cellStyle name="Comma 2 2 10 4 5" xfId="5691" xr:uid="{00000000-0005-0000-0000-0000D3010000}"/>
    <cellStyle name="Comma 2 2 10 5" xfId="1645" xr:uid="{00000000-0005-0000-0000-0000D4010000}"/>
    <cellStyle name="Comma 2 2 10 5 2" xfId="10940" xr:uid="{00000000-0005-0000-0000-0000D5010000}"/>
    <cellStyle name="Comma 2 2 10 5 3" xfId="7848" xr:uid="{00000000-0005-0000-0000-0000D6010000}"/>
    <cellStyle name="Comma 2 2 10 6" xfId="3337" xr:uid="{00000000-0005-0000-0000-0000D7010000}"/>
    <cellStyle name="Comma 2 2 10 6 2" xfId="12632" xr:uid="{00000000-0005-0000-0000-0000D8010000}"/>
    <cellStyle name="Comma 2 2 10 6 3" xfId="6448" xr:uid="{00000000-0005-0000-0000-0000D9010000}"/>
    <cellStyle name="Comma 2 2 10 7" xfId="9540" xr:uid="{00000000-0005-0000-0000-0000DA010000}"/>
    <cellStyle name="Comma 2 2 10 8" xfId="4756" xr:uid="{00000000-0005-0000-0000-0000DB010000}"/>
    <cellStyle name="Comma 2 2 11" xfId="83" xr:uid="{00000000-0005-0000-0000-0000DC010000}"/>
    <cellStyle name="Comma 2 2 11 2" xfId="694" xr:uid="{00000000-0005-0000-0000-0000DD010000}"/>
    <cellStyle name="Comma 2 2 11 2 2" xfId="1341" xr:uid="{00000000-0005-0000-0000-0000DE010000}"/>
    <cellStyle name="Comma 2 2 11 2 2 2" xfId="2851" xr:uid="{00000000-0005-0000-0000-0000DF010000}"/>
    <cellStyle name="Comma 2 2 11 2 2 2 2" xfId="12146" xr:uid="{00000000-0005-0000-0000-0000E0010000}"/>
    <cellStyle name="Comma 2 2 11 2 2 2 3" xfId="9054" xr:uid="{00000000-0005-0000-0000-0000E1010000}"/>
    <cellStyle name="Comma 2 2 11 2 2 3" xfId="4433" xr:uid="{00000000-0005-0000-0000-0000E2010000}"/>
    <cellStyle name="Comma 2 2 11 2 2 3 2" xfId="13728" xr:uid="{00000000-0005-0000-0000-0000E3010000}"/>
    <cellStyle name="Comma 2 2 11 2 2 3 3" xfId="7544" xr:uid="{00000000-0005-0000-0000-0000E4010000}"/>
    <cellStyle name="Comma 2 2 11 2 2 4" xfId="10636" xr:uid="{00000000-0005-0000-0000-0000E5010000}"/>
    <cellStyle name="Comma 2 2 11 2 2 5" xfId="5962" xr:uid="{00000000-0005-0000-0000-0000E6010000}"/>
    <cellStyle name="Comma 2 2 11 2 3" xfId="1916" xr:uid="{00000000-0005-0000-0000-0000E7010000}"/>
    <cellStyle name="Comma 2 2 11 2 3 2" xfId="11211" xr:uid="{00000000-0005-0000-0000-0000E8010000}"/>
    <cellStyle name="Comma 2 2 11 2 3 3" xfId="8119" xr:uid="{00000000-0005-0000-0000-0000E9010000}"/>
    <cellStyle name="Comma 2 2 11 2 4" xfId="3786" xr:uid="{00000000-0005-0000-0000-0000EA010000}"/>
    <cellStyle name="Comma 2 2 11 2 4 2" xfId="13081" xr:uid="{00000000-0005-0000-0000-0000EB010000}"/>
    <cellStyle name="Comma 2 2 11 2 4 3" xfId="6897" xr:uid="{00000000-0005-0000-0000-0000EC010000}"/>
    <cellStyle name="Comma 2 2 11 2 5" xfId="9989" xr:uid="{00000000-0005-0000-0000-0000ED010000}"/>
    <cellStyle name="Comma 2 2 11 2 6" xfId="5027" xr:uid="{00000000-0005-0000-0000-0000EE010000}"/>
    <cellStyle name="Comma 2 2 11 3" xfId="1018" xr:uid="{00000000-0005-0000-0000-0000EF010000}"/>
    <cellStyle name="Comma 2 2 11 3 2" xfId="2240" xr:uid="{00000000-0005-0000-0000-0000F0010000}"/>
    <cellStyle name="Comma 2 2 11 3 2 2" xfId="11535" xr:uid="{00000000-0005-0000-0000-0000F1010000}"/>
    <cellStyle name="Comma 2 2 11 3 2 3" xfId="8443" xr:uid="{00000000-0005-0000-0000-0000F2010000}"/>
    <cellStyle name="Comma 2 2 11 3 3" xfId="4110" xr:uid="{00000000-0005-0000-0000-0000F3010000}"/>
    <cellStyle name="Comma 2 2 11 3 3 2" xfId="13405" xr:uid="{00000000-0005-0000-0000-0000F4010000}"/>
    <cellStyle name="Comma 2 2 11 3 3 3" xfId="7221" xr:uid="{00000000-0005-0000-0000-0000F5010000}"/>
    <cellStyle name="Comma 2 2 11 3 4" xfId="10313" xr:uid="{00000000-0005-0000-0000-0000F6010000}"/>
    <cellStyle name="Comma 2 2 11 3 5" xfId="5351" xr:uid="{00000000-0005-0000-0000-0000F7010000}"/>
    <cellStyle name="Comma 2 2 11 4" xfId="601" xr:uid="{00000000-0005-0000-0000-0000F8010000}"/>
    <cellStyle name="Comma 2 2 11 4 2" xfId="2758" xr:uid="{00000000-0005-0000-0000-0000F9010000}"/>
    <cellStyle name="Comma 2 2 11 4 2 2" xfId="12053" xr:uid="{00000000-0005-0000-0000-0000FA010000}"/>
    <cellStyle name="Comma 2 2 11 4 2 3" xfId="8961" xr:uid="{00000000-0005-0000-0000-0000FB010000}"/>
    <cellStyle name="Comma 2 2 11 4 3" xfId="3693" xr:uid="{00000000-0005-0000-0000-0000FC010000}"/>
    <cellStyle name="Comma 2 2 11 4 3 2" xfId="12988" xr:uid="{00000000-0005-0000-0000-0000FD010000}"/>
    <cellStyle name="Comma 2 2 11 4 3 3" xfId="6804" xr:uid="{00000000-0005-0000-0000-0000FE010000}"/>
    <cellStyle name="Comma 2 2 11 4 4" xfId="9896" xr:uid="{00000000-0005-0000-0000-0000FF010000}"/>
    <cellStyle name="Comma 2 2 11 4 5" xfId="5869" xr:uid="{00000000-0005-0000-0000-000000020000}"/>
    <cellStyle name="Comma 2 2 11 5" xfId="1823" xr:uid="{00000000-0005-0000-0000-000001020000}"/>
    <cellStyle name="Comma 2 2 11 5 2" xfId="11118" xr:uid="{00000000-0005-0000-0000-000002020000}"/>
    <cellStyle name="Comma 2 2 11 5 3" xfId="8026" xr:uid="{00000000-0005-0000-0000-000003020000}"/>
    <cellStyle name="Comma 2 2 11 6" xfId="3175" xr:uid="{00000000-0005-0000-0000-000004020000}"/>
    <cellStyle name="Comma 2 2 11 6 2" xfId="12470" xr:uid="{00000000-0005-0000-0000-000005020000}"/>
    <cellStyle name="Comma 2 2 11 6 3" xfId="6286" xr:uid="{00000000-0005-0000-0000-000006020000}"/>
    <cellStyle name="Comma 2 2 11 7" xfId="9378" xr:uid="{00000000-0005-0000-0000-000007020000}"/>
    <cellStyle name="Comma 2 2 11 8" xfId="4934" xr:uid="{00000000-0005-0000-0000-000008020000}"/>
    <cellStyle name="Comma 2 2 12" xfId="620" xr:uid="{00000000-0005-0000-0000-000009020000}"/>
    <cellStyle name="Comma 2 2 12 2" xfId="1268" xr:uid="{00000000-0005-0000-0000-00000A020000}"/>
    <cellStyle name="Comma 2 2 12 2 2" xfId="2777" xr:uid="{00000000-0005-0000-0000-00000B020000}"/>
    <cellStyle name="Comma 2 2 12 2 2 2" xfId="12072" xr:uid="{00000000-0005-0000-0000-00000C020000}"/>
    <cellStyle name="Comma 2 2 12 2 2 3" xfId="8980" xr:uid="{00000000-0005-0000-0000-00000D020000}"/>
    <cellStyle name="Comma 2 2 12 2 3" xfId="4360" xr:uid="{00000000-0005-0000-0000-00000E020000}"/>
    <cellStyle name="Comma 2 2 12 2 3 2" xfId="13655" xr:uid="{00000000-0005-0000-0000-00000F020000}"/>
    <cellStyle name="Comma 2 2 12 2 3 3" xfId="7471" xr:uid="{00000000-0005-0000-0000-000010020000}"/>
    <cellStyle name="Comma 2 2 12 2 4" xfId="10563" xr:uid="{00000000-0005-0000-0000-000011020000}"/>
    <cellStyle name="Comma 2 2 12 2 5" xfId="5888" xr:uid="{00000000-0005-0000-0000-000012020000}"/>
    <cellStyle name="Comma 2 2 12 3" xfId="1842" xr:uid="{00000000-0005-0000-0000-000013020000}"/>
    <cellStyle name="Comma 2 2 12 3 2" xfId="11137" xr:uid="{00000000-0005-0000-0000-000014020000}"/>
    <cellStyle name="Comma 2 2 12 3 3" xfId="8045" xr:uid="{00000000-0005-0000-0000-000015020000}"/>
    <cellStyle name="Comma 2 2 12 4" xfId="3712" xr:uid="{00000000-0005-0000-0000-000016020000}"/>
    <cellStyle name="Comma 2 2 12 4 2" xfId="13007" xr:uid="{00000000-0005-0000-0000-000017020000}"/>
    <cellStyle name="Comma 2 2 12 4 3" xfId="6823" xr:uid="{00000000-0005-0000-0000-000018020000}"/>
    <cellStyle name="Comma 2 2 12 5" xfId="9915" xr:uid="{00000000-0005-0000-0000-000019020000}"/>
    <cellStyle name="Comma 2 2 12 6" xfId="4953" xr:uid="{00000000-0005-0000-0000-00001A020000}"/>
    <cellStyle name="Comma 2 2 13" xfId="944" xr:uid="{00000000-0005-0000-0000-00001B020000}"/>
    <cellStyle name="Comma 2 2 13 2" xfId="2166" xr:uid="{00000000-0005-0000-0000-00001C020000}"/>
    <cellStyle name="Comma 2 2 13 2 2" xfId="11461" xr:uid="{00000000-0005-0000-0000-00001D020000}"/>
    <cellStyle name="Comma 2 2 13 2 3" xfId="8369" xr:uid="{00000000-0005-0000-0000-00001E020000}"/>
    <cellStyle name="Comma 2 2 13 3" xfId="4036" xr:uid="{00000000-0005-0000-0000-00001F020000}"/>
    <cellStyle name="Comma 2 2 13 3 2" xfId="13331" xr:uid="{00000000-0005-0000-0000-000020020000}"/>
    <cellStyle name="Comma 2 2 13 3 3" xfId="7147" xr:uid="{00000000-0005-0000-0000-000021020000}"/>
    <cellStyle name="Comma 2 2 13 4" xfId="10239" xr:uid="{00000000-0005-0000-0000-000022020000}"/>
    <cellStyle name="Comma 2 2 13 5" xfId="5277" xr:uid="{00000000-0005-0000-0000-000023020000}"/>
    <cellStyle name="Comma 2 2 14" xfId="334" xr:uid="{00000000-0005-0000-0000-000024020000}"/>
    <cellStyle name="Comma 2 2 14 2" xfId="2491" xr:uid="{00000000-0005-0000-0000-000025020000}"/>
    <cellStyle name="Comma 2 2 14 2 2" xfId="11786" xr:uid="{00000000-0005-0000-0000-000026020000}"/>
    <cellStyle name="Comma 2 2 14 2 3" xfId="8694" xr:uid="{00000000-0005-0000-0000-000027020000}"/>
    <cellStyle name="Comma 2 2 14 3" xfId="3426" xr:uid="{00000000-0005-0000-0000-000028020000}"/>
    <cellStyle name="Comma 2 2 14 3 2" xfId="12721" xr:uid="{00000000-0005-0000-0000-000029020000}"/>
    <cellStyle name="Comma 2 2 14 3 3" xfId="6537" xr:uid="{00000000-0005-0000-0000-00002A020000}"/>
    <cellStyle name="Comma 2 2 14 4" xfId="9629" xr:uid="{00000000-0005-0000-0000-00002B020000}"/>
    <cellStyle name="Comma 2 2 14 5" xfId="5602" xr:uid="{00000000-0005-0000-0000-00002C020000}"/>
    <cellStyle name="Comma 2 2 15" xfId="1556" xr:uid="{00000000-0005-0000-0000-00002D020000}"/>
    <cellStyle name="Comma 2 2 15 2" xfId="10851" xr:uid="{00000000-0005-0000-0000-00002E020000}"/>
    <cellStyle name="Comma 2 2 15 3" xfId="7759" xr:uid="{00000000-0005-0000-0000-00002F020000}"/>
    <cellStyle name="Comma 2 2 16" xfId="3101" xr:uid="{00000000-0005-0000-0000-000030020000}"/>
    <cellStyle name="Comma 2 2 16 2" xfId="12396" xr:uid="{00000000-0005-0000-0000-000031020000}"/>
    <cellStyle name="Comma 2 2 16 3" xfId="6212" xr:uid="{00000000-0005-0000-0000-000032020000}"/>
    <cellStyle name="Comma 2 2 17" xfId="9304" xr:uid="{00000000-0005-0000-0000-000033020000}"/>
    <cellStyle name="Comma 2 2 18" xfId="4667" xr:uid="{00000000-0005-0000-0000-000034020000}"/>
    <cellStyle name="Comma 2 2 2" xfId="11" xr:uid="{00000000-0005-0000-0000-000035020000}"/>
    <cellStyle name="Comma 2 2 2 10" xfId="946" xr:uid="{00000000-0005-0000-0000-000036020000}"/>
    <cellStyle name="Comma 2 2 2 10 2" xfId="2168" xr:uid="{00000000-0005-0000-0000-000037020000}"/>
    <cellStyle name="Comma 2 2 2 10 2 2" xfId="11463" xr:uid="{00000000-0005-0000-0000-000038020000}"/>
    <cellStyle name="Comma 2 2 2 10 2 3" xfId="8371" xr:uid="{00000000-0005-0000-0000-000039020000}"/>
    <cellStyle name="Comma 2 2 2 10 3" xfId="4038" xr:uid="{00000000-0005-0000-0000-00003A020000}"/>
    <cellStyle name="Comma 2 2 2 10 3 2" xfId="13333" xr:uid="{00000000-0005-0000-0000-00003B020000}"/>
    <cellStyle name="Comma 2 2 2 10 3 3" xfId="7149" xr:uid="{00000000-0005-0000-0000-00003C020000}"/>
    <cellStyle name="Comma 2 2 2 10 4" xfId="10241" xr:uid="{00000000-0005-0000-0000-00003D020000}"/>
    <cellStyle name="Comma 2 2 2 10 5" xfId="5279" xr:uid="{00000000-0005-0000-0000-00003E020000}"/>
    <cellStyle name="Comma 2 2 2 11" xfId="336" xr:uid="{00000000-0005-0000-0000-00003F020000}"/>
    <cellStyle name="Comma 2 2 2 11 2" xfId="2493" xr:uid="{00000000-0005-0000-0000-000040020000}"/>
    <cellStyle name="Comma 2 2 2 11 2 2" xfId="11788" xr:uid="{00000000-0005-0000-0000-000041020000}"/>
    <cellStyle name="Comma 2 2 2 11 2 3" xfId="8696" xr:uid="{00000000-0005-0000-0000-000042020000}"/>
    <cellStyle name="Comma 2 2 2 11 3" xfId="3428" xr:uid="{00000000-0005-0000-0000-000043020000}"/>
    <cellStyle name="Comma 2 2 2 11 3 2" xfId="12723" xr:uid="{00000000-0005-0000-0000-000044020000}"/>
    <cellStyle name="Comma 2 2 2 11 3 3" xfId="6539" xr:uid="{00000000-0005-0000-0000-000045020000}"/>
    <cellStyle name="Comma 2 2 2 11 4" xfId="9631" xr:uid="{00000000-0005-0000-0000-000046020000}"/>
    <cellStyle name="Comma 2 2 2 11 5" xfId="5604" xr:uid="{00000000-0005-0000-0000-000047020000}"/>
    <cellStyle name="Comma 2 2 2 12" xfId="1558" xr:uid="{00000000-0005-0000-0000-000048020000}"/>
    <cellStyle name="Comma 2 2 2 12 2" xfId="10853" xr:uid="{00000000-0005-0000-0000-000049020000}"/>
    <cellStyle name="Comma 2 2 2 12 3" xfId="7761" xr:uid="{00000000-0005-0000-0000-00004A020000}"/>
    <cellStyle name="Comma 2 2 2 13" xfId="3103" xr:uid="{00000000-0005-0000-0000-00004B020000}"/>
    <cellStyle name="Comma 2 2 2 13 2" xfId="12398" xr:uid="{00000000-0005-0000-0000-00004C020000}"/>
    <cellStyle name="Comma 2 2 2 13 3" xfId="6214" xr:uid="{00000000-0005-0000-0000-00004D020000}"/>
    <cellStyle name="Comma 2 2 2 14" xfId="9306" xr:uid="{00000000-0005-0000-0000-00004E020000}"/>
    <cellStyle name="Comma 2 2 2 15" xfId="4669" xr:uid="{00000000-0005-0000-0000-00004F020000}"/>
    <cellStyle name="Comma 2 2 2 2" xfId="21" xr:uid="{00000000-0005-0000-0000-000050020000}"/>
    <cellStyle name="Comma 2 2 2 2 10" xfId="343" xr:uid="{00000000-0005-0000-0000-000051020000}"/>
    <cellStyle name="Comma 2 2 2 2 10 2" xfId="2500" xr:uid="{00000000-0005-0000-0000-000052020000}"/>
    <cellStyle name="Comma 2 2 2 2 10 2 2" xfId="11795" xr:uid="{00000000-0005-0000-0000-000053020000}"/>
    <cellStyle name="Comma 2 2 2 2 10 2 3" xfId="8703" xr:uid="{00000000-0005-0000-0000-000054020000}"/>
    <cellStyle name="Comma 2 2 2 2 10 3" xfId="3435" xr:uid="{00000000-0005-0000-0000-000055020000}"/>
    <cellStyle name="Comma 2 2 2 2 10 3 2" xfId="12730" xr:uid="{00000000-0005-0000-0000-000056020000}"/>
    <cellStyle name="Comma 2 2 2 2 10 3 3" xfId="6546" xr:uid="{00000000-0005-0000-0000-000057020000}"/>
    <cellStyle name="Comma 2 2 2 2 10 4" xfId="9638" xr:uid="{00000000-0005-0000-0000-000058020000}"/>
    <cellStyle name="Comma 2 2 2 2 10 5" xfId="5611" xr:uid="{00000000-0005-0000-0000-000059020000}"/>
    <cellStyle name="Comma 2 2 2 2 11" xfId="1565" xr:uid="{00000000-0005-0000-0000-00005A020000}"/>
    <cellStyle name="Comma 2 2 2 2 11 2" xfId="10860" xr:uid="{00000000-0005-0000-0000-00005B020000}"/>
    <cellStyle name="Comma 2 2 2 2 11 3" xfId="7768" xr:uid="{00000000-0005-0000-0000-00005C020000}"/>
    <cellStyle name="Comma 2 2 2 2 12" xfId="3113" xr:uid="{00000000-0005-0000-0000-00005D020000}"/>
    <cellStyle name="Comma 2 2 2 2 12 2" xfId="12408" xr:uid="{00000000-0005-0000-0000-00005E020000}"/>
    <cellStyle name="Comma 2 2 2 2 12 3" xfId="6224" xr:uid="{00000000-0005-0000-0000-00005F020000}"/>
    <cellStyle name="Comma 2 2 2 2 13" xfId="9316" xr:uid="{00000000-0005-0000-0000-000060020000}"/>
    <cellStyle name="Comma 2 2 2 2 14" xfId="4676" xr:uid="{00000000-0005-0000-0000-000061020000}"/>
    <cellStyle name="Comma 2 2 2 2 2" xfId="39" xr:uid="{00000000-0005-0000-0000-000062020000}"/>
    <cellStyle name="Comma 2 2 2 2 2 10" xfId="3131" xr:uid="{00000000-0005-0000-0000-000063020000}"/>
    <cellStyle name="Comma 2 2 2 2 2 10 2" xfId="12426" xr:uid="{00000000-0005-0000-0000-000064020000}"/>
    <cellStyle name="Comma 2 2 2 2 2 10 3" xfId="6242" xr:uid="{00000000-0005-0000-0000-000065020000}"/>
    <cellStyle name="Comma 2 2 2 2 2 11" xfId="9334" xr:uid="{00000000-0005-0000-0000-000066020000}"/>
    <cellStyle name="Comma 2 2 2 2 2 12" xfId="4713" xr:uid="{00000000-0005-0000-0000-000067020000}"/>
    <cellStyle name="Comma 2 2 2 2 2 2" xfId="76" xr:uid="{00000000-0005-0000-0000-000068020000}"/>
    <cellStyle name="Comma 2 2 2 2 2 2 10" xfId="9371" xr:uid="{00000000-0005-0000-0000-000069020000}"/>
    <cellStyle name="Comma 2 2 2 2 2 2 11" xfId="4749" xr:uid="{00000000-0005-0000-0000-00006A020000}"/>
    <cellStyle name="Comma 2 2 2 2 2 2 2" xfId="238" xr:uid="{00000000-0005-0000-0000-00006B020000}"/>
    <cellStyle name="Comma 2 2 2 2 2 2 2 2" xfId="849" xr:uid="{00000000-0005-0000-0000-00006C020000}"/>
    <cellStyle name="Comma 2 2 2 2 2 2 2 2 2" xfId="1460" xr:uid="{00000000-0005-0000-0000-00006D020000}"/>
    <cellStyle name="Comma 2 2 2 2 2 2 2 2 2 2" xfId="3006" xr:uid="{00000000-0005-0000-0000-00006E020000}"/>
    <cellStyle name="Comma 2 2 2 2 2 2 2 2 2 2 2" xfId="12301" xr:uid="{00000000-0005-0000-0000-00006F020000}"/>
    <cellStyle name="Comma 2 2 2 2 2 2 2 2 2 2 3" xfId="9209" xr:uid="{00000000-0005-0000-0000-000070020000}"/>
    <cellStyle name="Comma 2 2 2 2 2 2 2 2 2 3" xfId="4552" xr:uid="{00000000-0005-0000-0000-000071020000}"/>
    <cellStyle name="Comma 2 2 2 2 2 2 2 2 2 3 2" xfId="13847" xr:uid="{00000000-0005-0000-0000-000072020000}"/>
    <cellStyle name="Comma 2 2 2 2 2 2 2 2 2 3 3" xfId="7663" xr:uid="{00000000-0005-0000-0000-000073020000}"/>
    <cellStyle name="Comma 2 2 2 2 2 2 2 2 2 4" xfId="10755" xr:uid="{00000000-0005-0000-0000-000074020000}"/>
    <cellStyle name="Comma 2 2 2 2 2 2 2 2 2 5" xfId="6117" xr:uid="{00000000-0005-0000-0000-000075020000}"/>
    <cellStyle name="Comma 2 2 2 2 2 2 2 2 3" xfId="2071" xr:uid="{00000000-0005-0000-0000-000076020000}"/>
    <cellStyle name="Comma 2 2 2 2 2 2 2 2 3 2" xfId="11366" xr:uid="{00000000-0005-0000-0000-000077020000}"/>
    <cellStyle name="Comma 2 2 2 2 2 2 2 2 3 3" xfId="8274" xr:uid="{00000000-0005-0000-0000-000078020000}"/>
    <cellStyle name="Comma 2 2 2 2 2 2 2 2 4" xfId="3941" xr:uid="{00000000-0005-0000-0000-000079020000}"/>
    <cellStyle name="Comma 2 2 2 2 2 2 2 2 4 2" xfId="13236" xr:uid="{00000000-0005-0000-0000-00007A020000}"/>
    <cellStyle name="Comma 2 2 2 2 2 2 2 2 4 3" xfId="7052" xr:uid="{00000000-0005-0000-0000-00007B020000}"/>
    <cellStyle name="Comma 2 2 2 2 2 2 2 2 5" xfId="10144" xr:uid="{00000000-0005-0000-0000-00007C020000}"/>
    <cellStyle name="Comma 2 2 2 2 2 2 2 2 6" xfId="5182" xr:uid="{00000000-0005-0000-0000-00007D020000}"/>
    <cellStyle name="Comma 2 2 2 2 2 2 2 3" xfId="1173" xr:uid="{00000000-0005-0000-0000-00007E020000}"/>
    <cellStyle name="Comma 2 2 2 2 2 2 2 3 2" xfId="2395" xr:uid="{00000000-0005-0000-0000-00007F020000}"/>
    <cellStyle name="Comma 2 2 2 2 2 2 2 3 2 2" xfId="11690" xr:uid="{00000000-0005-0000-0000-000080020000}"/>
    <cellStyle name="Comma 2 2 2 2 2 2 2 3 2 3" xfId="8598" xr:uid="{00000000-0005-0000-0000-000081020000}"/>
    <cellStyle name="Comma 2 2 2 2 2 2 2 3 3" xfId="4265" xr:uid="{00000000-0005-0000-0000-000082020000}"/>
    <cellStyle name="Comma 2 2 2 2 2 2 2 3 3 2" xfId="13560" xr:uid="{00000000-0005-0000-0000-000083020000}"/>
    <cellStyle name="Comma 2 2 2 2 2 2 2 3 3 3" xfId="7376" xr:uid="{00000000-0005-0000-0000-000084020000}"/>
    <cellStyle name="Comma 2 2 2 2 2 2 2 3 4" xfId="10468" xr:uid="{00000000-0005-0000-0000-000085020000}"/>
    <cellStyle name="Comma 2 2 2 2 2 2 2 3 5" xfId="5506" xr:uid="{00000000-0005-0000-0000-000086020000}"/>
    <cellStyle name="Comma 2 2 2 2 2 2 2 4" xfId="578" xr:uid="{00000000-0005-0000-0000-000087020000}"/>
    <cellStyle name="Comma 2 2 2 2 2 2 2 4 2" xfId="2735" xr:uid="{00000000-0005-0000-0000-000088020000}"/>
    <cellStyle name="Comma 2 2 2 2 2 2 2 4 2 2" xfId="12030" xr:uid="{00000000-0005-0000-0000-000089020000}"/>
    <cellStyle name="Comma 2 2 2 2 2 2 2 4 2 3" xfId="8938" xr:uid="{00000000-0005-0000-0000-00008A020000}"/>
    <cellStyle name="Comma 2 2 2 2 2 2 2 4 3" xfId="3670" xr:uid="{00000000-0005-0000-0000-00008B020000}"/>
    <cellStyle name="Comma 2 2 2 2 2 2 2 4 3 2" xfId="12965" xr:uid="{00000000-0005-0000-0000-00008C020000}"/>
    <cellStyle name="Comma 2 2 2 2 2 2 2 4 3 3" xfId="6781" xr:uid="{00000000-0005-0000-0000-00008D020000}"/>
    <cellStyle name="Comma 2 2 2 2 2 2 2 4 4" xfId="9873" xr:uid="{00000000-0005-0000-0000-00008E020000}"/>
    <cellStyle name="Comma 2 2 2 2 2 2 2 4 5" xfId="5846" xr:uid="{00000000-0005-0000-0000-00008F020000}"/>
    <cellStyle name="Comma 2 2 2 2 2 2 2 5" xfId="1800" xr:uid="{00000000-0005-0000-0000-000090020000}"/>
    <cellStyle name="Comma 2 2 2 2 2 2 2 5 2" xfId="11095" xr:uid="{00000000-0005-0000-0000-000091020000}"/>
    <cellStyle name="Comma 2 2 2 2 2 2 2 5 3" xfId="8003" xr:uid="{00000000-0005-0000-0000-000092020000}"/>
    <cellStyle name="Comma 2 2 2 2 2 2 2 6" xfId="3330" xr:uid="{00000000-0005-0000-0000-000093020000}"/>
    <cellStyle name="Comma 2 2 2 2 2 2 2 6 2" xfId="12625" xr:uid="{00000000-0005-0000-0000-000094020000}"/>
    <cellStyle name="Comma 2 2 2 2 2 2 2 6 3" xfId="6441" xr:uid="{00000000-0005-0000-0000-000095020000}"/>
    <cellStyle name="Comma 2 2 2 2 2 2 2 7" xfId="9533" xr:uid="{00000000-0005-0000-0000-000096020000}"/>
    <cellStyle name="Comma 2 2 2 2 2 2 2 8" xfId="4911" xr:uid="{00000000-0005-0000-0000-000097020000}"/>
    <cellStyle name="Comma 2 2 2 2 2 2 3" xfId="311" xr:uid="{00000000-0005-0000-0000-000098020000}"/>
    <cellStyle name="Comma 2 2 2 2 2 2 3 2" xfId="922" xr:uid="{00000000-0005-0000-0000-000099020000}"/>
    <cellStyle name="Comma 2 2 2 2 2 2 3 2 2" xfId="1533" xr:uid="{00000000-0005-0000-0000-00009A020000}"/>
    <cellStyle name="Comma 2 2 2 2 2 2 3 2 2 2" xfId="3079" xr:uid="{00000000-0005-0000-0000-00009B020000}"/>
    <cellStyle name="Comma 2 2 2 2 2 2 3 2 2 2 2" xfId="12374" xr:uid="{00000000-0005-0000-0000-00009C020000}"/>
    <cellStyle name="Comma 2 2 2 2 2 2 3 2 2 2 3" xfId="9282" xr:uid="{00000000-0005-0000-0000-00009D020000}"/>
    <cellStyle name="Comma 2 2 2 2 2 2 3 2 2 3" xfId="4625" xr:uid="{00000000-0005-0000-0000-00009E020000}"/>
    <cellStyle name="Comma 2 2 2 2 2 2 3 2 2 3 2" xfId="13920" xr:uid="{00000000-0005-0000-0000-00009F020000}"/>
    <cellStyle name="Comma 2 2 2 2 2 2 3 2 2 3 3" xfId="7736" xr:uid="{00000000-0005-0000-0000-0000A0020000}"/>
    <cellStyle name="Comma 2 2 2 2 2 2 3 2 2 4" xfId="10828" xr:uid="{00000000-0005-0000-0000-0000A1020000}"/>
    <cellStyle name="Comma 2 2 2 2 2 2 3 2 2 5" xfId="6190" xr:uid="{00000000-0005-0000-0000-0000A2020000}"/>
    <cellStyle name="Comma 2 2 2 2 2 2 3 2 3" xfId="2144" xr:uid="{00000000-0005-0000-0000-0000A3020000}"/>
    <cellStyle name="Comma 2 2 2 2 2 2 3 2 3 2" xfId="11439" xr:uid="{00000000-0005-0000-0000-0000A4020000}"/>
    <cellStyle name="Comma 2 2 2 2 2 2 3 2 3 3" xfId="8347" xr:uid="{00000000-0005-0000-0000-0000A5020000}"/>
    <cellStyle name="Comma 2 2 2 2 2 2 3 2 4" xfId="4014" xr:uid="{00000000-0005-0000-0000-0000A6020000}"/>
    <cellStyle name="Comma 2 2 2 2 2 2 3 2 4 2" xfId="13309" xr:uid="{00000000-0005-0000-0000-0000A7020000}"/>
    <cellStyle name="Comma 2 2 2 2 2 2 3 2 4 3" xfId="7125" xr:uid="{00000000-0005-0000-0000-0000A8020000}"/>
    <cellStyle name="Comma 2 2 2 2 2 2 3 2 5" xfId="10217" xr:uid="{00000000-0005-0000-0000-0000A9020000}"/>
    <cellStyle name="Comma 2 2 2 2 2 2 3 2 6" xfId="5255" xr:uid="{00000000-0005-0000-0000-0000AA020000}"/>
    <cellStyle name="Comma 2 2 2 2 2 2 3 3" xfId="1246" xr:uid="{00000000-0005-0000-0000-0000AB020000}"/>
    <cellStyle name="Comma 2 2 2 2 2 2 3 3 2" xfId="2468" xr:uid="{00000000-0005-0000-0000-0000AC020000}"/>
    <cellStyle name="Comma 2 2 2 2 2 2 3 3 2 2" xfId="11763" xr:uid="{00000000-0005-0000-0000-0000AD020000}"/>
    <cellStyle name="Comma 2 2 2 2 2 2 3 3 2 3" xfId="8671" xr:uid="{00000000-0005-0000-0000-0000AE020000}"/>
    <cellStyle name="Comma 2 2 2 2 2 2 3 3 3" xfId="4338" xr:uid="{00000000-0005-0000-0000-0000AF020000}"/>
    <cellStyle name="Comma 2 2 2 2 2 2 3 3 3 2" xfId="13633" xr:uid="{00000000-0005-0000-0000-0000B0020000}"/>
    <cellStyle name="Comma 2 2 2 2 2 2 3 3 3 3" xfId="7449" xr:uid="{00000000-0005-0000-0000-0000B1020000}"/>
    <cellStyle name="Comma 2 2 2 2 2 2 3 3 4" xfId="10541" xr:uid="{00000000-0005-0000-0000-0000B2020000}"/>
    <cellStyle name="Comma 2 2 2 2 2 2 3 3 5" xfId="5579" xr:uid="{00000000-0005-0000-0000-0000B3020000}"/>
    <cellStyle name="Comma 2 2 2 2 2 2 3 4" xfId="489" xr:uid="{00000000-0005-0000-0000-0000B4020000}"/>
    <cellStyle name="Comma 2 2 2 2 2 2 3 4 2" xfId="2646" xr:uid="{00000000-0005-0000-0000-0000B5020000}"/>
    <cellStyle name="Comma 2 2 2 2 2 2 3 4 2 2" xfId="11941" xr:uid="{00000000-0005-0000-0000-0000B6020000}"/>
    <cellStyle name="Comma 2 2 2 2 2 2 3 4 2 3" xfId="8849" xr:uid="{00000000-0005-0000-0000-0000B7020000}"/>
    <cellStyle name="Comma 2 2 2 2 2 2 3 4 3" xfId="3581" xr:uid="{00000000-0005-0000-0000-0000B8020000}"/>
    <cellStyle name="Comma 2 2 2 2 2 2 3 4 3 2" xfId="12876" xr:uid="{00000000-0005-0000-0000-0000B9020000}"/>
    <cellStyle name="Comma 2 2 2 2 2 2 3 4 3 3" xfId="6692" xr:uid="{00000000-0005-0000-0000-0000BA020000}"/>
    <cellStyle name="Comma 2 2 2 2 2 2 3 4 4" xfId="9784" xr:uid="{00000000-0005-0000-0000-0000BB020000}"/>
    <cellStyle name="Comma 2 2 2 2 2 2 3 4 5" xfId="5757" xr:uid="{00000000-0005-0000-0000-0000BC020000}"/>
    <cellStyle name="Comma 2 2 2 2 2 2 3 5" xfId="1711" xr:uid="{00000000-0005-0000-0000-0000BD020000}"/>
    <cellStyle name="Comma 2 2 2 2 2 2 3 5 2" xfId="11006" xr:uid="{00000000-0005-0000-0000-0000BE020000}"/>
    <cellStyle name="Comma 2 2 2 2 2 2 3 5 3" xfId="7914" xr:uid="{00000000-0005-0000-0000-0000BF020000}"/>
    <cellStyle name="Comma 2 2 2 2 2 2 3 6" xfId="3403" xr:uid="{00000000-0005-0000-0000-0000C0020000}"/>
    <cellStyle name="Comma 2 2 2 2 2 2 3 6 2" xfId="12698" xr:uid="{00000000-0005-0000-0000-0000C1020000}"/>
    <cellStyle name="Comma 2 2 2 2 2 2 3 6 3" xfId="6514" xr:uid="{00000000-0005-0000-0000-0000C2020000}"/>
    <cellStyle name="Comma 2 2 2 2 2 2 3 7" xfId="9606" xr:uid="{00000000-0005-0000-0000-0000C3020000}"/>
    <cellStyle name="Comma 2 2 2 2 2 2 3 8" xfId="4822" xr:uid="{00000000-0005-0000-0000-0000C4020000}"/>
    <cellStyle name="Comma 2 2 2 2 2 2 4" xfId="149" xr:uid="{00000000-0005-0000-0000-0000C5020000}"/>
    <cellStyle name="Comma 2 2 2 2 2 2 4 2" xfId="1084" xr:uid="{00000000-0005-0000-0000-0000C6020000}"/>
    <cellStyle name="Comma 2 2 2 2 2 2 4 2 2" xfId="2306" xr:uid="{00000000-0005-0000-0000-0000C7020000}"/>
    <cellStyle name="Comma 2 2 2 2 2 2 4 2 2 2" xfId="11601" xr:uid="{00000000-0005-0000-0000-0000C8020000}"/>
    <cellStyle name="Comma 2 2 2 2 2 2 4 2 2 3" xfId="8509" xr:uid="{00000000-0005-0000-0000-0000C9020000}"/>
    <cellStyle name="Comma 2 2 2 2 2 2 4 2 3" xfId="4176" xr:uid="{00000000-0005-0000-0000-0000CA020000}"/>
    <cellStyle name="Comma 2 2 2 2 2 2 4 2 3 2" xfId="13471" xr:uid="{00000000-0005-0000-0000-0000CB020000}"/>
    <cellStyle name="Comma 2 2 2 2 2 2 4 2 3 3" xfId="7287" xr:uid="{00000000-0005-0000-0000-0000CC020000}"/>
    <cellStyle name="Comma 2 2 2 2 2 2 4 2 4" xfId="10379" xr:uid="{00000000-0005-0000-0000-0000CD020000}"/>
    <cellStyle name="Comma 2 2 2 2 2 2 4 2 5" xfId="5417" xr:uid="{00000000-0005-0000-0000-0000CE020000}"/>
    <cellStyle name="Comma 2 2 2 2 2 2 4 3" xfId="760" xr:uid="{00000000-0005-0000-0000-0000CF020000}"/>
    <cellStyle name="Comma 2 2 2 2 2 2 4 3 2" xfId="2917" xr:uid="{00000000-0005-0000-0000-0000D0020000}"/>
    <cellStyle name="Comma 2 2 2 2 2 2 4 3 2 2" xfId="12212" xr:uid="{00000000-0005-0000-0000-0000D1020000}"/>
    <cellStyle name="Comma 2 2 2 2 2 2 4 3 2 3" xfId="9120" xr:uid="{00000000-0005-0000-0000-0000D2020000}"/>
    <cellStyle name="Comma 2 2 2 2 2 2 4 3 3" xfId="3852" xr:uid="{00000000-0005-0000-0000-0000D3020000}"/>
    <cellStyle name="Comma 2 2 2 2 2 2 4 3 3 2" xfId="13147" xr:uid="{00000000-0005-0000-0000-0000D4020000}"/>
    <cellStyle name="Comma 2 2 2 2 2 2 4 3 3 3" xfId="6963" xr:uid="{00000000-0005-0000-0000-0000D5020000}"/>
    <cellStyle name="Comma 2 2 2 2 2 2 4 3 4" xfId="10055" xr:uid="{00000000-0005-0000-0000-0000D6020000}"/>
    <cellStyle name="Comma 2 2 2 2 2 2 4 3 5" xfId="6028" xr:uid="{00000000-0005-0000-0000-0000D7020000}"/>
    <cellStyle name="Comma 2 2 2 2 2 2 4 4" xfId="1982" xr:uid="{00000000-0005-0000-0000-0000D8020000}"/>
    <cellStyle name="Comma 2 2 2 2 2 2 4 4 2" xfId="11277" xr:uid="{00000000-0005-0000-0000-0000D9020000}"/>
    <cellStyle name="Comma 2 2 2 2 2 2 4 4 3" xfId="8185" xr:uid="{00000000-0005-0000-0000-0000DA020000}"/>
    <cellStyle name="Comma 2 2 2 2 2 2 4 5" xfId="3241" xr:uid="{00000000-0005-0000-0000-0000DB020000}"/>
    <cellStyle name="Comma 2 2 2 2 2 2 4 5 2" xfId="12536" xr:uid="{00000000-0005-0000-0000-0000DC020000}"/>
    <cellStyle name="Comma 2 2 2 2 2 2 4 5 3" xfId="6352" xr:uid="{00000000-0005-0000-0000-0000DD020000}"/>
    <cellStyle name="Comma 2 2 2 2 2 2 4 6" xfId="9444" xr:uid="{00000000-0005-0000-0000-0000DE020000}"/>
    <cellStyle name="Comma 2 2 2 2 2 2 4 7" xfId="5093" xr:uid="{00000000-0005-0000-0000-0000DF020000}"/>
    <cellStyle name="Comma 2 2 2 2 2 2 5" xfId="687" xr:uid="{00000000-0005-0000-0000-0000E0020000}"/>
    <cellStyle name="Comma 2 2 2 2 2 2 5 2" xfId="1335" xr:uid="{00000000-0005-0000-0000-0000E1020000}"/>
    <cellStyle name="Comma 2 2 2 2 2 2 5 2 2" xfId="2844" xr:uid="{00000000-0005-0000-0000-0000E2020000}"/>
    <cellStyle name="Comma 2 2 2 2 2 2 5 2 2 2" xfId="12139" xr:uid="{00000000-0005-0000-0000-0000E3020000}"/>
    <cellStyle name="Comma 2 2 2 2 2 2 5 2 2 3" xfId="9047" xr:uid="{00000000-0005-0000-0000-0000E4020000}"/>
    <cellStyle name="Comma 2 2 2 2 2 2 5 2 3" xfId="4427" xr:uid="{00000000-0005-0000-0000-0000E5020000}"/>
    <cellStyle name="Comma 2 2 2 2 2 2 5 2 3 2" xfId="13722" xr:uid="{00000000-0005-0000-0000-0000E6020000}"/>
    <cellStyle name="Comma 2 2 2 2 2 2 5 2 3 3" xfId="7538" xr:uid="{00000000-0005-0000-0000-0000E7020000}"/>
    <cellStyle name="Comma 2 2 2 2 2 2 5 2 4" xfId="10630" xr:uid="{00000000-0005-0000-0000-0000E8020000}"/>
    <cellStyle name="Comma 2 2 2 2 2 2 5 2 5" xfId="5955" xr:uid="{00000000-0005-0000-0000-0000E9020000}"/>
    <cellStyle name="Comma 2 2 2 2 2 2 5 3" xfId="1909" xr:uid="{00000000-0005-0000-0000-0000EA020000}"/>
    <cellStyle name="Comma 2 2 2 2 2 2 5 3 2" xfId="11204" xr:uid="{00000000-0005-0000-0000-0000EB020000}"/>
    <cellStyle name="Comma 2 2 2 2 2 2 5 3 3" xfId="8112" xr:uid="{00000000-0005-0000-0000-0000EC020000}"/>
    <cellStyle name="Comma 2 2 2 2 2 2 5 4" xfId="3779" xr:uid="{00000000-0005-0000-0000-0000ED020000}"/>
    <cellStyle name="Comma 2 2 2 2 2 2 5 4 2" xfId="13074" xr:uid="{00000000-0005-0000-0000-0000EE020000}"/>
    <cellStyle name="Comma 2 2 2 2 2 2 5 4 3" xfId="6890" xr:uid="{00000000-0005-0000-0000-0000EF020000}"/>
    <cellStyle name="Comma 2 2 2 2 2 2 5 5" xfId="9982" xr:uid="{00000000-0005-0000-0000-0000F0020000}"/>
    <cellStyle name="Comma 2 2 2 2 2 2 5 6" xfId="5020" xr:uid="{00000000-0005-0000-0000-0000F1020000}"/>
    <cellStyle name="Comma 2 2 2 2 2 2 6" xfId="1011" xr:uid="{00000000-0005-0000-0000-0000F2020000}"/>
    <cellStyle name="Comma 2 2 2 2 2 2 6 2" xfId="2233" xr:uid="{00000000-0005-0000-0000-0000F3020000}"/>
    <cellStyle name="Comma 2 2 2 2 2 2 6 2 2" xfId="11528" xr:uid="{00000000-0005-0000-0000-0000F4020000}"/>
    <cellStyle name="Comma 2 2 2 2 2 2 6 2 3" xfId="8436" xr:uid="{00000000-0005-0000-0000-0000F5020000}"/>
    <cellStyle name="Comma 2 2 2 2 2 2 6 3" xfId="4103" xr:uid="{00000000-0005-0000-0000-0000F6020000}"/>
    <cellStyle name="Comma 2 2 2 2 2 2 6 3 2" xfId="13398" xr:uid="{00000000-0005-0000-0000-0000F7020000}"/>
    <cellStyle name="Comma 2 2 2 2 2 2 6 3 3" xfId="7214" xr:uid="{00000000-0005-0000-0000-0000F8020000}"/>
    <cellStyle name="Comma 2 2 2 2 2 2 6 4" xfId="10306" xr:uid="{00000000-0005-0000-0000-0000F9020000}"/>
    <cellStyle name="Comma 2 2 2 2 2 2 6 5" xfId="5344" xr:uid="{00000000-0005-0000-0000-0000FA020000}"/>
    <cellStyle name="Comma 2 2 2 2 2 2 7" xfId="416" xr:uid="{00000000-0005-0000-0000-0000FB020000}"/>
    <cellStyle name="Comma 2 2 2 2 2 2 7 2" xfId="2573" xr:uid="{00000000-0005-0000-0000-0000FC020000}"/>
    <cellStyle name="Comma 2 2 2 2 2 2 7 2 2" xfId="11868" xr:uid="{00000000-0005-0000-0000-0000FD020000}"/>
    <cellStyle name="Comma 2 2 2 2 2 2 7 2 3" xfId="8776" xr:uid="{00000000-0005-0000-0000-0000FE020000}"/>
    <cellStyle name="Comma 2 2 2 2 2 2 7 3" xfId="3508" xr:uid="{00000000-0005-0000-0000-0000FF020000}"/>
    <cellStyle name="Comma 2 2 2 2 2 2 7 3 2" xfId="12803" xr:uid="{00000000-0005-0000-0000-000000030000}"/>
    <cellStyle name="Comma 2 2 2 2 2 2 7 3 3" xfId="6619" xr:uid="{00000000-0005-0000-0000-000001030000}"/>
    <cellStyle name="Comma 2 2 2 2 2 2 7 4" xfId="9711" xr:uid="{00000000-0005-0000-0000-000002030000}"/>
    <cellStyle name="Comma 2 2 2 2 2 2 7 5" xfId="5684" xr:uid="{00000000-0005-0000-0000-000003030000}"/>
    <cellStyle name="Comma 2 2 2 2 2 2 8" xfId="1638" xr:uid="{00000000-0005-0000-0000-000004030000}"/>
    <cellStyle name="Comma 2 2 2 2 2 2 8 2" xfId="10933" xr:uid="{00000000-0005-0000-0000-000005030000}"/>
    <cellStyle name="Comma 2 2 2 2 2 2 8 3" xfId="7841" xr:uid="{00000000-0005-0000-0000-000006030000}"/>
    <cellStyle name="Comma 2 2 2 2 2 2 9" xfId="3168" xr:uid="{00000000-0005-0000-0000-000007030000}"/>
    <cellStyle name="Comma 2 2 2 2 2 2 9 2" xfId="12463" xr:uid="{00000000-0005-0000-0000-000008030000}"/>
    <cellStyle name="Comma 2 2 2 2 2 2 9 3" xfId="6279" xr:uid="{00000000-0005-0000-0000-000009030000}"/>
    <cellStyle name="Comma 2 2 2 2 2 3" xfId="202" xr:uid="{00000000-0005-0000-0000-00000A030000}"/>
    <cellStyle name="Comma 2 2 2 2 2 3 2" xfId="813" xr:uid="{00000000-0005-0000-0000-00000B030000}"/>
    <cellStyle name="Comma 2 2 2 2 2 3 2 2" xfId="1424" xr:uid="{00000000-0005-0000-0000-00000C030000}"/>
    <cellStyle name="Comma 2 2 2 2 2 3 2 2 2" xfId="2970" xr:uid="{00000000-0005-0000-0000-00000D030000}"/>
    <cellStyle name="Comma 2 2 2 2 2 3 2 2 2 2" xfId="12265" xr:uid="{00000000-0005-0000-0000-00000E030000}"/>
    <cellStyle name="Comma 2 2 2 2 2 3 2 2 2 3" xfId="9173" xr:uid="{00000000-0005-0000-0000-00000F030000}"/>
    <cellStyle name="Comma 2 2 2 2 2 3 2 2 3" xfId="4516" xr:uid="{00000000-0005-0000-0000-000010030000}"/>
    <cellStyle name="Comma 2 2 2 2 2 3 2 2 3 2" xfId="13811" xr:uid="{00000000-0005-0000-0000-000011030000}"/>
    <cellStyle name="Comma 2 2 2 2 2 3 2 2 3 3" xfId="7627" xr:uid="{00000000-0005-0000-0000-000012030000}"/>
    <cellStyle name="Comma 2 2 2 2 2 3 2 2 4" xfId="10719" xr:uid="{00000000-0005-0000-0000-000013030000}"/>
    <cellStyle name="Comma 2 2 2 2 2 3 2 2 5" xfId="6081" xr:uid="{00000000-0005-0000-0000-000014030000}"/>
    <cellStyle name="Comma 2 2 2 2 2 3 2 3" xfId="2035" xr:uid="{00000000-0005-0000-0000-000015030000}"/>
    <cellStyle name="Comma 2 2 2 2 2 3 2 3 2" xfId="11330" xr:uid="{00000000-0005-0000-0000-000016030000}"/>
    <cellStyle name="Comma 2 2 2 2 2 3 2 3 3" xfId="8238" xr:uid="{00000000-0005-0000-0000-000017030000}"/>
    <cellStyle name="Comma 2 2 2 2 2 3 2 4" xfId="3905" xr:uid="{00000000-0005-0000-0000-000018030000}"/>
    <cellStyle name="Comma 2 2 2 2 2 3 2 4 2" xfId="13200" xr:uid="{00000000-0005-0000-0000-000019030000}"/>
    <cellStyle name="Comma 2 2 2 2 2 3 2 4 3" xfId="7016" xr:uid="{00000000-0005-0000-0000-00001A030000}"/>
    <cellStyle name="Comma 2 2 2 2 2 3 2 5" xfId="10108" xr:uid="{00000000-0005-0000-0000-00001B030000}"/>
    <cellStyle name="Comma 2 2 2 2 2 3 2 6" xfId="5146" xr:uid="{00000000-0005-0000-0000-00001C030000}"/>
    <cellStyle name="Comma 2 2 2 2 2 3 3" xfId="1137" xr:uid="{00000000-0005-0000-0000-00001D030000}"/>
    <cellStyle name="Comma 2 2 2 2 2 3 3 2" xfId="2359" xr:uid="{00000000-0005-0000-0000-00001E030000}"/>
    <cellStyle name="Comma 2 2 2 2 2 3 3 2 2" xfId="11654" xr:uid="{00000000-0005-0000-0000-00001F030000}"/>
    <cellStyle name="Comma 2 2 2 2 2 3 3 2 3" xfId="8562" xr:uid="{00000000-0005-0000-0000-000020030000}"/>
    <cellStyle name="Comma 2 2 2 2 2 3 3 3" xfId="4229" xr:uid="{00000000-0005-0000-0000-000021030000}"/>
    <cellStyle name="Comma 2 2 2 2 2 3 3 3 2" xfId="13524" xr:uid="{00000000-0005-0000-0000-000022030000}"/>
    <cellStyle name="Comma 2 2 2 2 2 3 3 3 3" xfId="7340" xr:uid="{00000000-0005-0000-0000-000023030000}"/>
    <cellStyle name="Comma 2 2 2 2 2 3 3 4" xfId="10432" xr:uid="{00000000-0005-0000-0000-000024030000}"/>
    <cellStyle name="Comma 2 2 2 2 2 3 3 5" xfId="5470" xr:uid="{00000000-0005-0000-0000-000025030000}"/>
    <cellStyle name="Comma 2 2 2 2 2 3 4" xfId="542" xr:uid="{00000000-0005-0000-0000-000026030000}"/>
    <cellStyle name="Comma 2 2 2 2 2 3 4 2" xfId="2699" xr:uid="{00000000-0005-0000-0000-000027030000}"/>
    <cellStyle name="Comma 2 2 2 2 2 3 4 2 2" xfId="11994" xr:uid="{00000000-0005-0000-0000-000028030000}"/>
    <cellStyle name="Comma 2 2 2 2 2 3 4 2 3" xfId="8902" xr:uid="{00000000-0005-0000-0000-000029030000}"/>
    <cellStyle name="Comma 2 2 2 2 2 3 4 3" xfId="3634" xr:uid="{00000000-0005-0000-0000-00002A030000}"/>
    <cellStyle name="Comma 2 2 2 2 2 3 4 3 2" xfId="12929" xr:uid="{00000000-0005-0000-0000-00002B030000}"/>
    <cellStyle name="Comma 2 2 2 2 2 3 4 3 3" xfId="6745" xr:uid="{00000000-0005-0000-0000-00002C030000}"/>
    <cellStyle name="Comma 2 2 2 2 2 3 4 4" xfId="9837" xr:uid="{00000000-0005-0000-0000-00002D030000}"/>
    <cellStyle name="Comma 2 2 2 2 2 3 4 5" xfId="5810" xr:uid="{00000000-0005-0000-0000-00002E030000}"/>
    <cellStyle name="Comma 2 2 2 2 2 3 5" xfId="1764" xr:uid="{00000000-0005-0000-0000-00002F030000}"/>
    <cellStyle name="Comma 2 2 2 2 2 3 5 2" xfId="11059" xr:uid="{00000000-0005-0000-0000-000030030000}"/>
    <cellStyle name="Comma 2 2 2 2 2 3 5 3" xfId="7967" xr:uid="{00000000-0005-0000-0000-000031030000}"/>
    <cellStyle name="Comma 2 2 2 2 2 3 6" xfId="3294" xr:uid="{00000000-0005-0000-0000-000032030000}"/>
    <cellStyle name="Comma 2 2 2 2 2 3 6 2" xfId="12589" xr:uid="{00000000-0005-0000-0000-000033030000}"/>
    <cellStyle name="Comma 2 2 2 2 2 3 6 3" xfId="6405" xr:uid="{00000000-0005-0000-0000-000034030000}"/>
    <cellStyle name="Comma 2 2 2 2 2 3 7" xfId="9497" xr:uid="{00000000-0005-0000-0000-000035030000}"/>
    <cellStyle name="Comma 2 2 2 2 2 3 8" xfId="4875" xr:uid="{00000000-0005-0000-0000-000036030000}"/>
    <cellStyle name="Comma 2 2 2 2 2 4" xfId="275" xr:uid="{00000000-0005-0000-0000-000037030000}"/>
    <cellStyle name="Comma 2 2 2 2 2 4 2" xfId="886" xr:uid="{00000000-0005-0000-0000-000038030000}"/>
    <cellStyle name="Comma 2 2 2 2 2 4 2 2" xfId="1497" xr:uid="{00000000-0005-0000-0000-000039030000}"/>
    <cellStyle name="Comma 2 2 2 2 2 4 2 2 2" xfId="3043" xr:uid="{00000000-0005-0000-0000-00003A030000}"/>
    <cellStyle name="Comma 2 2 2 2 2 4 2 2 2 2" xfId="12338" xr:uid="{00000000-0005-0000-0000-00003B030000}"/>
    <cellStyle name="Comma 2 2 2 2 2 4 2 2 2 3" xfId="9246" xr:uid="{00000000-0005-0000-0000-00003C030000}"/>
    <cellStyle name="Comma 2 2 2 2 2 4 2 2 3" xfId="4589" xr:uid="{00000000-0005-0000-0000-00003D030000}"/>
    <cellStyle name="Comma 2 2 2 2 2 4 2 2 3 2" xfId="13884" xr:uid="{00000000-0005-0000-0000-00003E030000}"/>
    <cellStyle name="Comma 2 2 2 2 2 4 2 2 3 3" xfId="7700" xr:uid="{00000000-0005-0000-0000-00003F030000}"/>
    <cellStyle name="Comma 2 2 2 2 2 4 2 2 4" xfId="10792" xr:uid="{00000000-0005-0000-0000-000040030000}"/>
    <cellStyle name="Comma 2 2 2 2 2 4 2 2 5" xfId="6154" xr:uid="{00000000-0005-0000-0000-000041030000}"/>
    <cellStyle name="Comma 2 2 2 2 2 4 2 3" xfId="2108" xr:uid="{00000000-0005-0000-0000-000042030000}"/>
    <cellStyle name="Comma 2 2 2 2 2 4 2 3 2" xfId="11403" xr:uid="{00000000-0005-0000-0000-000043030000}"/>
    <cellStyle name="Comma 2 2 2 2 2 4 2 3 3" xfId="8311" xr:uid="{00000000-0005-0000-0000-000044030000}"/>
    <cellStyle name="Comma 2 2 2 2 2 4 2 4" xfId="3978" xr:uid="{00000000-0005-0000-0000-000045030000}"/>
    <cellStyle name="Comma 2 2 2 2 2 4 2 4 2" xfId="13273" xr:uid="{00000000-0005-0000-0000-000046030000}"/>
    <cellStyle name="Comma 2 2 2 2 2 4 2 4 3" xfId="7089" xr:uid="{00000000-0005-0000-0000-000047030000}"/>
    <cellStyle name="Comma 2 2 2 2 2 4 2 5" xfId="10181" xr:uid="{00000000-0005-0000-0000-000048030000}"/>
    <cellStyle name="Comma 2 2 2 2 2 4 2 6" xfId="5219" xr:uid="{00000000-0005-0000-0000-000049030000}"/>
    <cellStyle name="Comma 2 2 2 2 2 4 3" xfId="1210" xr:uid="{00000000-0005-0000-0000-00004A030000}"/>
    <cellStyle name="Comma 2 2 2 2 2 4 3 2" xfId="2432" xr:uid="{00000000-0005-0000-0000-00004B030000}"/>
    <cellStyle name="Comma 2 2 2 2 2 4 3 2 2" xfId="11727" xr:uid="{00000000-0005-0000-0000-00004C030000}"/>
    <cellStyle name="Comma 2 2 2 2 2 4 3 2 3" xfId="8635" xr:uid="{00000000-0005-0000-0000-00004D030000}"/>
    <cellStyle name="Comma 2 2 2 2 2 4 3 3" xfId="4302" xr:uid="{00000000-0005-0000-0000-00004E030000}"/>
    <cellStyle name="Comma 2 2 2 2 2 4 3 3 2" xfId="13597" xr:uid="{00000000-0005-0000-0000-00004F030000}"/>
    <cellStyle name="Comma 2 2 2 2 2 4 3 3 3" xfId="7413" xr:uid="{00000000-0005-0000-0000-000050030000}"/>
    <cellStyle name="Comma 2 2 2 2 2 4 3 4" xfId="10505" xr:uid="{00000000-0005-0000-0000-000051030000}"/>
    <cellStyle name="Comma 2 2 2 2 2 4 3 5" xfId="5543" xr:uid="{00000000-0005-0000-0000-000052030000}"/>
    <cellStyle name="Comma 2 2 2 2 2 4 4" xfId="453" xr:uid="{00000000-0005-0000-0000-000053030000}"/>
    <cellStyle name="Comma 2 2 2 2 2 4 4 2" xfId="2610" xr:uid="{00000000-0005-0000-0000-000054030000}"/>
    <cellStyle name="Comma 2 2 2 2 2 4 4 2 2" xfId="11905" xr:uid="{00000000-0005-0000-0000-000055030000}"/>
    <cellStyle name="Comma 2 2 2 2 2 4 4 2 3" xfId="8813" xr:uid="{00000000-0005-0000-0000-000056030000}"/>
    <cellStyle name="Comma 2 2 2 2 2 4 4 3" xfId="3545" xr:uid="{00000000-0005-0000-0000-000057030000}"/>
    <cellStyle name="Comma 2 2 2 2 2 4 4 3 2" xfId="12840" xr:uid="{00000000-0005-0000-0000-000058030000}"/>
    <cellStyle name="Comma 2 2 2 2 2 4 4 3 3" xfId="6656" xr:uid="{00000000-0005-0000-0000-000059030000}"/>
    <cellStyle name="Comma 2 2 2 2 2 4 4 4" xfId="9748" xr:uid="{00000000-0005-0000-0000-00005A030000}"/>
    <cellStyle name="Comma 2 2 2 2 2 4 4 5" xfId="5721" xr:uid="{00000000-0005-0000-0000-00005B030000}"/>
    <cellStyle name="Comma 2 2 2 2 2 4 5" xfId="1675" xr:uid="{00000000-0005-0000-0000-00005C030000}"/>
    <cellStyle name="Comma 2 2 2 2 2 4 5 2" xfId="10970" xr:uid="{00000000-0005-0000-0000-00005D030000}"/>
    <cellStyle name="Comma 2 2 2 2 2 4 5 3" xfId="7878" xr:uid="{00000000-0005-0000-0000-00005E030000}"/>
    <cellStyle name="Comma 2 2 2 2 2 4 6" xfId="3367" xr:uid="{00000000-0005-0000-0000-00005F030000}"/>
    <cellStyle name="Comma 2 2 2 2 2 4 6 2" xfId="12662" xr:uid="{00000000-0005-0000-0000-000060030000}"/>
    <cellStyle name="Comma 2 2 2 2 2 4 6 3" xfId="6478" xr:uid="{00000000-0005-0000-0000-000061030000}"/>
    <cellStyle name="Comma 2 2 2 2 2 4 7" xfId="9570" xr:uid="{00000000-0005-0000-0000-000062030000}"/>
    <cellStyle name="Comma 2 2 2 2 2 4 8" xfId="4786" xr:uid="{00000000-0005-0000-0000-000063030000}"/>
    <cellStyle name="Comma 2 2 2 2 2 5" xfId="113" xr:uid="{00000000-0005-0000-0000-000064030000}"/>
    <cellStyle name="Comma 2 2 2 2 2 5 2" xfId="724" xr:uid="{00000000-0005-0000-0000-000065030000}"/>
    <cellStyle name="Comma 2 2 2 2 2 5 2 2" xfId="1371" xr:uid="{00000000-0005-0000-0000-000066030000}"/>
    <cellStyle name="Comma 2 2 2 2 2 5 2 2 2" xfId="2881" xr:uid="{00000000-0005-0000-0000-000067030000}"/>
    <cellStyle name="Comma 2 2 2 2 2 5 2 2 2 2" xfId="12176" xr:uid="{00000000-0005-0000-0000-000068030000}"/>
    <cellStyle name="Comma 2 2 2 2 2 5 2 2 2 3" xfId="9084" xr:uid="{00000000-0005-0000-0000-000069030000}"/>
    <cellStyle name="Comma 2 2 2 2 2 5 2 2 3" xfId="4463" xr:uid="{00000000-0005-0000-0000-00006A030000}"/>
    <cellStyle name="Comma 2 2 2 2 2 5 2 2 3 2" xfId="13758" xr:uid="{00000000-0005-0000-0000-00006B030000}"/>
    <cellStyle name="Comma 2 2 2 2 2 5 2 2 3 3" xfId="7574" xr:uid="{00000000-0005-0000-0000-00006C030000}"/>
    <cellStyle name="Comma 2 2 2 2 2 5 2 2 4" xfId="10666" xr:uid="{00000000-0005-0000-0000-00006D030000}"/>
    <cellStyle name="Comma 2 2 2 2 2 5 2 2 5" xfId="5992" xr:uid="{00000000-0005-0000-0000-00006E030000}"/>
    <cellStyle name="Comma 2 2 2 2 2 5 2 3" xfId="1946" xr:uid="{00000000-0005-0000-0000-00006F030000}"/>
    <cellStyle name="Comma 2 2 2 2 2 5 2 3 2" xfId="11241" xr:uid="{00000000-0005-0000-0000-000070030000}"/>
    <cellStyle name="Comma 2 2 2 2 2 5 2 3 3" xfId="8149" xr:uid="{00000000-0005-0000-0000-000071030000}"/>
    <cellStyle name="Comma 2 2 2 2 2 5 2 4" xfId="3816" xr:uid="{00000000-0005-0000-0000-000072030000}"/>
    <cellStyle name="Comma 2 2 2 2 2 5 2 4 2" xfId="13111" xr:uid="{00000000-0005-0000-0000-000073030000}"/>
    <cellStyle name="Comma 2 2 2 2 2 5 2 4 3" xfId="6927" xr:uid="{00000000-0005-0000-0000-000074030000}"/>
    <cellStyle name="Comma 2 2 2 2 2 5 2 5" xfId="10019" xr:uid="{00000000-0005-0000-0000-000075030000}"/>
    <cellStyle name="Comma 2 2 2 2 2 5 2 6" xfId="5057" xr:uid="{00000000-0005-0000-0000-000076030000}"/>
    <cellStyle name="Comma 2 2 2 2 2 5 3" xfId="1048" xr:uid="{00000000-0005-0000-0000-000077030000}"/>
    <cellStyle name="Comma 2 2 2 2 2 5 3 2" xfId="2270" xr:uid="{00000000-0005-0000-0000-000078030000}"/>
    <cellStyle name="Comma 2 2 2 2 2 5 3 2 2" xfId="11565" xr:uid="{00000000-0005-0000-0000-000079030000}"/>
    <cellStyle name="Comma 2 2 2 2 2 5 3 2 3" xfId="8473" xr:uid="{00000000-0005-0000-0000-00007A030000}"/>
    <cellStyle name="Comma 2 2 2 2 2 5 3 3" xfId="4140" xr:uid="{00000000-0005-0000-0000-00007B030000}"/>
    <cellStyle name="Comma 2 2 2 2 2 5 3 3 2" xfId="13435" xr:uid="{00000000-0005-0000-0000-00007C030000}"/>
    <cellStyle name="Comma 2 2 2 2 2 5 3 3 3" xfId="7251" xr:uid="{00000000-0005-0000-0000-00007D030000}"/>
    <cellStyle name="Comma 2 2 2 2 2 5 3 4" xfId="10343" xr:uid="{00000000-0005-0000-0000-00007E030000}"/>
    <cellStyle name="Comma 2 2 2 2 2 5 3 5" xfId="5381" xr:uid="{00000000-0005-0000-0000-00007F030000}"/>
    <cellStyle name="Comma 2 2 2 2 2 5 4" xfId="606" xr:uid="{00000000-0005-0000-0000-000080030000}"/>
    <cellStyle name="Comma 2 2 2 2 2 5 4 2" xfId="2763" xr:uid="{00000000-0005-0000-0000-000081030000}"/>
    <cellStyle name="Comma 2 2 2 2 2 5 4 2 2" xfId="12058" xr:uid="{00000000-0005-0000-0000-000082030000}"/>
    <cellStyle name="Comma 2 2 2 2 2 5 4 2 3" xfId="8966" xr:uid="{00000000-0005-0000-0000-000083030000}"/>
    <cellStyle name="Comma 2 2 2 2 2 5 4 3" xfId="3698" xr:uid="{00000000-0005-0000-0000-000084030000}"/>
    <cellStyle name="Comma 2 2 2 2 2 5 4 3 2" xfId="12993" xr:uid="{00000000-0005-0000-0000-000085030000}"/>
    <cellStyle name="Comma 2 2 2 2 2 5 4 3 3" xfId="6809" xr:uid="{00000000-0005-0000-0000-000086030000}"/>
    <cellStyle name="Comma 2 2 2 2 2 5 4 4" xfId="9901" xr:uid="{00000000-0005-0000-0000-000087030000}"/>
    <cellStyle name="Comma 2 2 2 2 2 5 4 5" xfId="5874" xr:uid="{00000000-0005-0000-0000-000088030000}"/>
    <cellStyle name="Comma 2 2 2 2 2 5 5" xfId="1828" xr:uid="{00000000-0005-0000-0000-000089030000}"/>
    <cellStyle name="Comma 2 2 2 2 2 5 5 2" xfId="11123" xr:uid="{00000000-0005-0000-0000-00008A030000}"/>
    <cellStyle name="Comma 2 2 2 2 2 5 5 3" xfId="8031" xr:uid="{00000000-0005-0000-0000-00008B030000}"/>
    <cellStyle name="Comma 2 2 2 2 2 5 6" xfId="3205" xr:uid="{00000000-0005-0000-0000-00008C030000}"/>
    <cellStyle name="Comma 2 2 2 2 2 5 6 2" xfId="12500" xr:uid="{00000000-0005-0000-0000-00008D030000}"/>
    <cellStyle name="Comma 2 2 2 2 2 5 6 3" xfId="6316" xr:uid="{00000000-0005-0000-0000-00008E030000}"/>
    <cellStyle name="Comma 2 2 2 2 2 5 7" xfId="9408" xr:uid="{00000000-0005-0000-0000-00008F030000}"/>
    <cellStyle name="Comma 2 2 2 2 2 5 8" xfId="4939" xr:uid="{00000000-0005-0000-0000-000090030000}"/>
    <cellStyle name="Comma 2 2 2 2 2 6" xfId="650" xr:uid="{00000000-0005-0000-0000-000091030000}"/>
    <cellStyle name="Comma 2 2 2 2 2 6 2" xfId="1298" xr:uid="{00000000-0005-0000-0000-000092030000}"/>
    <cellStyle name="Comma 2 2 2 2 2 6 2 2" xfId="2807" xr:uid="{00000000-0005-0000-0000-000093030000}"/>
    <cellStyle name="Comma 2 2 2 2 2 6 2 2 2" xfId="12102" xr:uid="{00000000-0005-0000-0000-000094030000}"/>
    <cellStyle name="Comma 2 2 2 2 2 6 2 2 3" xfId="9010" xr:uid="{00000000-0005-0000-0000-000095030000}"/>
    <cellStyle name="Comma 2 2 2 2 2 6 2 3" xfId="4390" xr:uid="{00000000-0005-0000-0000-000096030000}"/>
    <cellStyle name="Comma 2 2 2 2 2 6 2 3 2" xfId="13685" xr:uid="{00000000-0005-0000-0000-000097030000}"/>
    <cellStyle name="Comma 2 2 2 2 2 6 2 3 3" xfId="7501" xr:uid="{00000000-0005-0000-0000-000098030000}"/>
    <cellStyle name="Comma 2 2 2 2 2 6 2 4" xfId="10593" xr:uid="{00000000-0005-0000-0000-000099030000}"/>
    <cellStyle name="Comma 2 2 2 2 2 6 2 5" xfId="5918" xr:uid="{00000000-0005-0000-0000-00009A030000}"/>
    <cellStyle name="Comma 2 2 2 2 2 6 3" xfId="1872" xr:uid="{00000000-0005-0000-0000-00009B030000}"/>
    <cellStyle name="Comma 2 2 2 2 2 6 3 2" xfId="11167" xr:uid="{00000000-0005-0000-0000-00009C030000}"/>
    <cellStyle name="Comma 2 2 2 2 2 6 3 3" xfId="8075" xr:uid="{00000000-0005-0000-0000-00009D030000}"/>
    <cellStyle name="Comma 2 2 2 2 2 6 4" xfId="3742" xr:uid="{00000000-0005-0000-0000-00009E030000}"/>
    <cellStyle name="Comma 2 2 2 2 2 6 4 2" xfId="13037" xr:uid="{00000000-0005-0000-0000-00009F030000}"/>
    <cellStyle name="Comma 2 2 2 2 2 6 4 3" xfId="6853" xr:uid="{00000000-0005-0000-0000-0000A0030000}"/>
    <cellStyle name="Comma 2 2 2 2 2 6 5" xfId="9945" xr:uid="{00000000-0005-0000-0000-0000A1030000}"/>
    <cellStyle name="Comma 2 2 2 2 2 6 6" xfId="4983" xr:uid="{00000000-0005-0000-0000-0000A2030000}"/>
    <cellStyle name="Comma 2 2 2 2 2 7" xfId="974" xr:uid="{00000000-0005-0000-0000-0000A3030000}"/>
    <cellStyle name="Comma 2 2 2 2 2 7 2" xfId="2196" xr:uid="{00000000-0005-0000-0000-0000A4030000}"/>
    <cellStyle name="Comma 2 2 2 2 2 7 2 2" xfId="11491" xr:uid="{00000000-0005-0000-0000-0000A5030000}"/>
    <cellStyle name="Comma 2 2 2 2 2 7 2 3" xfId="8399" xr:uid="{00000000-0005-0000-0000-0000A6030000}"/>
    <cellStyle name="Comma 2 2 2 2 2 7 3" xfId="4066" xr:uid="{00000000-0005-0000-0000-0000A7030000}"/>
    <cellStyle name="Comma 2 2 2 2 2 7 3 2" xfId="13361" xr:uid="{00000000-0005-0000-0000-0000A8030000}"/>
    <cellStyle name="Comma 2 2 2 2 2 7 3 3" xfId="7177" xr:uid="{00000000-0005-0000-0000-0000A9030000}"/>
    <cellStyle name="Comma 2 2 2 2 2 7 4" xfId="10269" xr:uid="{00000000-0005-0000-0000-0000AA030000}"/>
    <cellStyle name="Comma 2 2 2 2 2 7 5" xfId="5307" xr:uid="{00000000-0005-0000-0000-0000AB030000}"/>
    <cellStyle name="Comma 2 2 2 2 2 8" xfId="380" xr:uid="{00000000-0005-0000-0000-0000AC030000}"/>
    <cellStyle name="Comma 2 2 2 2 2 8 2" xfId="2537" xr:uid="{00000000-0005-0000-0000-0000AD030000}"/>
    <cellStyle name="Comma 2 2 2 2 2 8 2 2" xfId="11832" xr:uid="{00000000-0005-0000-0000-0000AE030000}"/>
    <cellStyle name="Comma 2 2 2 2 2 8 2 3" xfId="8740" xr:uid="{00000000-0005-0000-0000-0000AF030000}"/>
    <cellStyle name="Comma 2 2 2 2 2 8 3" xfId="3472" xr:uid="{00000000-0005-0000-0000-0000B0030000}"/>
    <cellStyle name="Comma 2 2 2 2 2 8 3 2" xfId="12767" xr:uid="{00000000-0005-0000-0000-0000B1030000}"/>
    <cellStyle name="Comma 2 2 2 2 2 8 3 3" xfId="6583" xr:uid="{00000000-0005-0000-0000-0000B2030000}"/>
    <cellStyle name="Comma 2 2 2 2 2 8 4" xfId="9675" xr:uid="{00000000-0005-0000-0000-0000B3030000}"/>
    <cellStyle name="Comma 2 2 2 2 2 8 5" xfId="5648" xr:uid="{00000000-0005-0000-0000-0000B4030000}"/>
    <cellStyle name="Comma 2 2 2 2 2 9" xfId="1602" xr:uid="{00000000-0005-0000-0000-0000B5030000}"/>
    <cellStyle name="Comma 2 2 2 2 2 9 2" xfId="10897" xr:uid="{00000000-0005-0000-0000-0000B6030000}"/>
    <cellStyle name="Comma 2 2 2 2 2 9 3" xfId="7805" xr:uid="{00000000-0005-0000-0000-0000B7030000}"/>
    <cellStyle name="Comma 2 2 2 2 3" xfId="58" xr:uid="{00000000-0005-0000-0000-0000B8030000}"/>
    <cellStyle name="Comma 2 2 2 2 3 10" xfId="9353" xr:uid="{00000000-0005-0000-0000-0000B9030000}"/>
    <cellStyle name="Comma 2 2 2 2 3 11" xfId="4731" xr:uid="{00000000-0005-0000-0000-0000BA030000}"/>
    <cellStyle name="Comma 2 2 2 2 3 2" xfId="220" xr:uid="{00000000-0005-0000-0000-0000BB030000}"/>
    <cellStyle name="Comma 2 2 2 2 3 2 2" xfId="831" xr:uid="{00000000-0005-0000-0000-0000BC030000}"/>
    <cellStyle name="Comma 2 2 2 2 3 2 2 2" xfId="1442" xr:uid="{00000000-0005-0000-0000-0000BD030000}"/>
    <cellStyle name="Comma 2 2 2 2 3 2 2 2 2" xfId="2988" xr:uid="{00000000-0005-0000-0000-0000BE030000}"/>
    <cellStyle name="Comma 2 2 2 2 3 2 2 2 2 2" xfId="12283" xr:uid="{00000000-0005-0000-0000-0000BF030000}"/>
    <cellStyle name="Comma 2 2 2 2 3 2 2 2 2 3" xfId="9191" xr:uid="{00000000-0005-0000-0000-0000C0030000}"/>
    <cellStyle name="Comma 2 2 2 2 3 2 2 2 3" xfId="4534" xr:uid="{00000000-0005-0000-0000-0000C1030000}"/>
    <cellStyle name="Comma 2 2 2 2 3 2 2 2 3 2" xfId="13829" xr:uid="{00000000-0005-0000-0000-0000C2030000}"/>
    <cellStyle name="Comma 2 2 2 2 3 2 2 2 3 3" xfId="7645" xr:uid="{00000000-0005-0000-0000-0000C3030000}"/>
    <cellStyle name="Comma 2 2 2 2 3 2 2 2 4" xfId="10737" xr:uid="{00000000-0005-0000-0000-0000C4030000}"/>
    <cellStyle name="Comma 2 2 2 2 3 2 2 2 5" xfId="6099" xr:uid="{00000000-0005-0000-0000-0000C5030000}"/>
    <cellStyle name="Comma 2 2 2 2 3 2 2 3" xfId="2053" xr:uid="{00000000-0005-0000-0000-0000C6030000}"/>
    <cellStyle name="Comma 2 2 2 2 3 2 2 3 2" xfId="11348" xr:uid="{00000000-0005-0000-0000-0000C7030000}"/>
    <cellStyle name="Comma 2 2 2 2 3 2 2 3 3" xfId="8256" xr:uid="{00000000-0005-0000-0000-0000C8030000}"/>
    <cellStyle name="Comma 2 2 2 2 3 2 2 4" xfId="3923" xr:uid="{00000000-0005-0000-0000-0000C9030000}"/>
    <cellStyle name="Comma 2 2 2 2 3 2 2 4 2" xfId="13218" xr:uid="{00000000-0005-0000-0000-0000CA030000}"/>
    <cellStyle name="Comma 2 2 2 2 3 2 2 4 3" xfId="7034" xr:uid="{00000000-0005-0000-0000-0000CB030000}"/>
    <cellStyle name="Comma 2 2 2 2 3 2 2 5" xfId="10126" xr:uid="{00000000-0005-0000-0000-0000CC030000}"/>
    <cellStyle name="Comma 2 2 2 2 3 2 2 6" xfId="5164" xr:uid="{00000000-0005-0000-0000-0000CD030000}"/>
    <cellStyle name="Comma 2 2 2 2 3 2 3" xfId="1155" xr:uid="{00000000-0005-0000-0000-0000CE030000}"/>
    <cellStyle name="Comma 2 2 2 2 3 2 3 2" xfId="2377" xr:uid="{00000000-0005-0000-0000-0000CF030000}"/>
    <cellStyle name="Comma 2 2 2 2 3 2 3 2 2" xfId="11672" xr:uid="{00000000-0005-0000-0000-0000D0030000}"/>
    <cellStyle name="Comma 2 2 2 2 3 2 3 2 3" xfId="8580" xr:uid="{00000000-0005-0000-0000-0000D1030000}"/>
    <cellStyle name="Comma 2 2 2 2 3 2 3 3" xfId="4247" xr:uid="{00000000-0005-0000-0000-0000D2030000}"/>
    <cellStyle name="Comma 2 2 2 2 3 2 3 3 2" xfId="13542" xr:uid="{00000000-0005-0000-0000-0000D3030000}"/>
    <cellStyle name="Comma 2 2 2 2 3 2 3 3 3" xfId="7358" xr:uid="{00000000-0005-0000-0000-0000D4030000}"/>
    <cellStyle name="Comma 2 2 2 2 3 2 3 4" xfId="10450" xr:uid="{00000000-0005-0000-0000-0000D5030000}"/>
    <cellStyle name="Comma 2 2 2 2 3 2 3 5" xfId="5488" xr:uid="{00000000-0005-0000-0000-0000D6030000}"/>
    <cellStyle name="Comma 2 2 2 2 3 2 4" xfId="560" xr:uid="{00000000-0005-0000-0000-0000D7030000}"/>
    <cellStyle name="Comma 2 2 2 2 3 2 4 2" xfId="2717" xr:uid="{00000000-0005-0000-0000-0000D8030000}"/>
    <cellStyle name="Comma 2 2 2 2 3 2 4 2 2" xfId="12012" xr:uid="{00000000-0005-0000-0000-0000D9030000}"/>
    <cellStyle name="Comma 2 2 2 2 3 2 4 2 3" xfId="8920" xr:uid="{00000000-0005-0000-0000-0000DA030000}"/>
    <cellStyle name="Comma 2 2 2 2 3 2 4 3" xfId="3652" xr:uid="{00000000-0005-0000-0000-0000DB030000}"/>
    <cellStyle name="Comma 2 2 2 2 3 2 4 3 2" xfId="12947" xr:uid="{00000000-0005-0000-0000-0000DC030000}"/>
    <cellStyle name="Comma 2 2 2 2 3 2 4 3 3" xfId="6763" xr:uid="{00000000-0005-0000-0000-0000DD030000}"/>
    <cellStyle name="Comma 2 2 2 2 3 2 4 4" xfId="9855" xr:uid="{00000000-0005-0000-0000-0000DE030000}"/>
    <cellStyle name="Comma 2 2 2 2 3 2 4 5" xfId="5828" xr:uid="{00000000-0005-0000-0000-0000DF030000}"/>
    <cellStyle name="Comma 2 2 2 2 3 2 5" xfId="1782" xr:uid="{00000000-0005-0000-0000-0000E0030000}"/>
    <cellStyle name="Comma 2 2 2 2 3 2 5 2" xfId="11077" xr:uid="{00000000-0005-0000-0000-0000E1030000}"/>
    <cellStyle name="Comma 2 2 2 2 3 2 5 3" xfId="7985" xr:uid="{00000000-0005-0000-0000-0000E2030000}"/>
    <cellStyle name="Comma 2 2 2 2 3 2 6" xfId="3312" xr:uid="{00000000-0005-0000-0000-0000E3030000}"/>
    <cellStyle name="Comma 2 2 2 2 3 2 6 2" xfId="12607" xr:uid="{00000000-0005-0000-0000-0000E4030000}"/>
    <cellStyle name="Comma 2 2 2 2 3 2 6 3" xfId="6423" xr:uid="{00000000-0005-0000-0000-0000E5030000}"/>
    <cellStyle name="Comma 2 2 2 2 3 2 7" xfId="9515" xr:uid="{00000000-0005-0000-0000-0000E6030000}"/>
    <cellStyle name="Comma 2 2 2 2 3 2 8" xfId="4893" xr:uid="{00000000-0005-0000-0000-0000E7030000}"/>
    <cellStyle name="Comma 2 2 2 2 3 3" xfId="293" xr:uid="{00000000-0005-0000-0000-0000E8030000}"/>
    <cellStyle name="Comma 2 2 2 2 3 3 2" xfId="904" xr:uid="{00000000-0005-0000-0000-0000E9030000}"/>
    <cellStyle name="Comma 2 2 2 2 3 3 2 2" xfId="1515" xr:uid="{00000000-0005-0000-0000-0000EA030000}"/>
    <cellStyle name="Comma 2 2 2 2 3 3 2 2 2" xfId="3061" xr:uid="{00000000-0005-0000-0000-0000EB030000}"/>
    <cellStyle name="Comma 2 2 2 2 3 3 2 2 2 2" xfId="12356" xr:uid="{00000000-0005-0000-0000-0000EC030000}"/>
    <cellStyle name="Comma 2 2 2 2 3 3 2 2 2 3" xfId="9264" xr:uid="{00000000-0005-0000-0000-0000ED030000}"/>
    <cellStyle name="Comma 2 2 2 2 3 3 2 2 3" xfId="4607" xr:uid="{00000000-0005-0000-0000-0000EE030000}"/>
    <cellStyle name="Comma 2 2 2 2 3 3 2 2 3 2" xfId="13902" xr:uid="{00000000-0005-0000-0000-0000EF030000}"/>
    <cellStyle name="Comma 2 2 2 2 3 3 2 2 3 3" xfId="7718" xr:uid="{00000000-0005-0000-0000-0000F0030000}"/>
    <cellStyle name="Comma 2 2 2 2 3 3 2 2 4" xfId="10810" xr:uid="{00000000-0005-0000-0000-0000F1030000}"/>
    <cellStyle name="Comma 2 2 2 2 3 3 2 2 5" xfId="6172" xr:uid="{00000000-0005-0000-0000-0000F2030000}"/>
    <cellStyle name="Comma 2 2 2 2 3 3 2 3" xfId="2126" xr:uid="{00000000-0005-0000-0000-0000F3030000}"/>
    <cellStyle name="Comma 2 2 2 2 3 3 2 3 2" xfId="11421" xr:uid="{00000000-0005-0000-0000-0000F4030000}"/>
    <cellStyle name="Comma 2 2 2 2 3 3 2 3 3" xfId="8329" xr:uid="{00000000-0005-0000-0000-0000F5030000}"/>
    <cellStyle name="Comma 2 2 2 2 3 3 2 4" xfId="3996" xr:uid="{00000000-0005-0000-0000-0000F6030000}"/>
    <cellStyle name="Comma 2 2 2 2 3 3 2 4 2" xfId="13291" xr:uid="{00000000-0005-0000-0000-0000F7030000}"/>
    <cellStyle name="Comma 2 2 2 2 3 3 2 4 3" xfId="7107" xr:uid="{00000000-0005-0000-0000-0000F8030000}"/>
    <cellStyle name="Comma 2 2 2 2 3 3 2 5" xfId="10199" xr:uid="{00000000-0005-0000-0000-0000F9030000}"/>
    <cellStyle name="Comma 2 2 2 2 3 3 2 6" xfId="5237" xr:uid="{00000000-0005-0000-0000-0000FA030000}"/>
    <cellStyle name="Comma 2 2 2 2 3 3 3" xfId="1228" xr:uid="{00000000-0005-0000-0000-0000FB030000}"/>
    <cellStyle name="Comma 2 2 2 2 3 3 3 2" xfId="2450" xr:uid="{00000000-0005-0000-0000-0000FC030000}"/>
    <cellStyle name="Comma 2 2 2 2 3 3 3 2 2" xfId="11745" xr:uid="{00000000-0005-0000-0000-0000FD030000}"/>
    <cellStyle name="Comma 2 2 2 2 3 3 3 2 3" xfId="8653" xr:uid="{00000000-0005-0000-0000-0000FE030000}"/>
    <cellStyle name="Comma 2 2 2 2 3 3 3 3" xfId="4320" xr:uid="{00000000-0005-0000-0000-0000FF030000}"/>
    <cellStyle name="Comma 2 2 2 2 3 3 3 3 2" xfId="13615" xr:uid="{00000000-0005-0000-0000-000000040000}"/>
    <cellStyle name="Comma 2 2 2 2 3 3 3 3 3" xfId="7431" xr:uid="{00000000-0005-0000-0000-000001040000}"/>
    <cellStyle name="Comma 2 2 2 2 3 3 3 4" xfId="10523" xr:uid="{00000000-0005-0000-0000-000002040000}"/>
    <cellStyle name="Comma 2 2 2 2 3 3 3 5" xfId="5561" xr:uid="{00000000-0005-0000-0000-000003040000}"/>
    <cellStyle name="Comma 2 2 2 2 3 3 4" xfId="471" xr:uid="{00000000-0005-0000-0000-000004040000}"/>
    <cellStyle name="Comma 2 2 2 2 3 3 4 2" xfId="2628" xr:uid="{00000000-0005-0000-0000-000005040000}"/>
    <cellStyle name="Comma 2 2 2 2 3 3 4 2 2" xfId="11923" xr:uid="{00000000-0005-0000-0000-000006040000}"/>
    <cellStyle name="Comma 2 2 2 2 3 3 4 2 3" xfId="8831" xr:uid="{00000000-0005-0000-0000-000007040000}"/>
    <cellStyle name="Comma 2 2 2 2 3 3 4 3" xfId="3563" xr:uid="{00000000-0005-0000-0000-000008040000}"/>
    <cellStyle name="Comma 2 2 2 2 3 3 4 3 2" xfId="12858" xr:uid="{00000000-0005-0000-0000-000009040000}"/>
    <cellStyle name="Comma 2 2 2 2 3 3 4 3 3" xfId="6674" xr:uid="{00000000-0005-0000-0000-00000A040000}"/>
    <cellStyle name="Comma 2 2 2 2 3 3 4 4" xfId="9766" xr:uid="{00000000-0005-0000-0000-00000B040000}"/>
    <cellStyle name="Comma 2 2 2 2 3 3 4 5" xfId="5739" xr:uid="{00000000-0005-0000-0000-00000C040000}"/>
    <cellStyle name="Comma 2 2 2 2 3 3 5" xfId="1693" xr:uid="{00000000-0005-0000-0000-00000D040000}"/>
    <cellStyle name="Comma 2 2 2 2 3 3 5 2" xfId="10988" xr:uid="{00000000-0005-0000-0000-00000E040000}"/>
    <cellStyle name="Comma 2 2 2 2 3 3 5 3" xfId="7896" xr:uid="{00000000-0005-0000-0000-00000F040000}"/>
    <cellStyle name="Comma 2 2 2 2 3 3 6" xfId="3385" xr:uid="{00000000-0005-0000-0000-000010040000}"/>
    <cellStyle name="Comma 2 2 2 2 3 3 6 2" xfId="12680" xr:uid="{00000000-0005-0000-0000-000011040000}"/>
    <cellStyle name="Comma 2 2 2 2 3 3 6 3" xfId="6496" xr:uid="{00000000-0005-0000-0000-000012040000}"/>
    <cellStyle name="Comma 2 2 2 2 3 3 7" xfId="9588" xr:uid="{00000000-0005-0000-0000-000013040000}"/>
    <cellStyle name="Comma 2 2 2 2 3 3 8" xfId="4804" xr:uid="{00000000-0005-0000-0000-000014040000}"/>
    <cellStyle name="Comma 2 2 2 2 3 4" xfId="131" xr:uid="{00000000-0005-0000-0000-000015040000}"/>
    <cellStyle name="Comma 2 2 2 2 3 4 2" xfId="1066" xr:uid="{00000000-0005-0000-0000-000016040000}"/>
    <cellStyle name="Comma 2 2 2 2 3 4 2 2" xfId="2288" xr:uid="{00000000-0005-0000-0000-000017040000}"/>
    <cellStyle name="Comma 2 2 2 2 3 4 2 2 2" xfId="11583" xr:uid="{00000000-0005-0000-0000-000018040000}"/>
    <cellStyle name="Comma 2 2 2 2 3 4 2 2 3" xfId="8491" xr:uid="{00000000-0005-0000-0000-000019040000}"/>
    <cellStyle name="Comma 2 2 2 2 3 4 2 3" xfId="4158" xr:uid="{00000000-0005-0000-0000-00001A040000}"/>
    <cellStyle name="Comma 2 2 2 2 3 4 2 3 2" xfId="13453" xr:uid="{00000000-0005-0000-0000-00001B040000}"/>
    <cellStyle name="Comma 2 2 2 2 3 4 2 3 3" xfId="7269" xr:uid="{00000000-0005-0000-0000-00001C040000}"/>
    <cellStyle name="Comma 2 2 2 2 3 4 2 4" xfId="10361" xr:uid="{00000000-0005-0000-0000-00001D040000}"/>
    <cellStyle name="Comma 2 2 2 2 3 4 2 5" xfId="5399" xr:uid="{00000000-0005-0000-0000-00001E040000}"/>
    <cellStyle name="Comma 2 2 2 2 3 4 3" xfId="742" xr:uid="{00000000-0005-0000-0000-00001F040000}"/>
    <cellStyle name="Comma 2 2 2 2 3 4 3 2" xfId="2899" xr:uid="{00000000-0005-0000-0000-000020040000}"/>
    <cellStyle name="Comma 2 2 2 2 3 4 3 2 2" xfId="12194" xr:uid="{00000000-0005-0000-0000-000021040000}"/>
    <cellStyle name="Comma 2 2 2 2 3 4 3 2 3" xfId="9102" xr:uid="{00000000-0005-0000-0000-000022040000}"/>
    <cellStyle name="Comma 2 2 2 2 3 4 3 3" xfId="3834" xr:uid="{00000000-0005-0000-0000-000023040000}"/>
    <cellStyle name="Comma 2 2 2 2 3 4 3 3 2" xfId="13129" xr:uid="{00000000-0005-0000-0000-000024040000}"/>
    <cellStyle name="Comma 2 2 2 2 3 4 3 3 3" xfId="6945" xr:uid="{00000000-0005-0000-0000-000025040000}"/>
    <cellStyle name="Comma 2 2 2 2 3 4 3 4" xfId="10037" xr:uid="{00000000-0005-0000-0000-000026040000}"/>
    <cellStyle name="Comma 2 2 2 2 3 4 3 5" xfId="6010" xr:uid="{00000000-0005-0000-0000-000027040000}"/>
    <cellStyle name="Comma 2 2 2 2 3 4 4" xfId="1964" xr:uid="{00000000-0005-0000-0000-000028040000}"/>
    <cellStyle name="Comma 2 2 2 2 3 4 4 2" xfId="11259" xr:uid="{00000000-0005-0000-0000-000029040000}"/>
    <cellStyle name="Comma 2 2 2 2 3 4 4 3" xfId="8167" xr:uid="{00000000-0005-0000-0000-00002A040000}"/>
    <cellStyle name="Comma 2 2 2 2 3 4 5" xfId="3223" xr:uid="{00000000-0005-0000-0000-00002B040000}"/>
    <cellStyle name="Comma 2 2 2 2 3 4 5 2" xfId="12518" xr:uid="{00000000-0005-0000-0000-00002C040000}"/>
    <cellStyle name="Comma 2 2 2 2 3 4 5 3" xfId="6334" xr:uid="{00000000-0005-0000-0000-00002D040000}"/>
    <cellStyle name="Comma 2 2 2 2 3 4 6" xfId="9426" xr:uid="{00000000-0005-0000-0000-00002E040000}"/>
    <cellStyle name="Comma 2 2 2 2 3 4 7" xfId="5075" xr:uid="{00000000-0005-0000-0000-00002F040000}"/>
    <cellStyle name="Comma 2 2 2 2 3 5" xfId="669" xr:uid="{00000000-0005-0000-0000-000030040000}"/>
    <cellStyle name="Comma 2 2 2 2 3 5 2" xfId="1317" xr:uid="{00000000-0005-0000-0000-000031040000}"/>
    <cellStyle name="Comma 2 2 2 2 3 5 2 2" xfId="2826" xr:uid="{00000000-0005-0000-0000-000032040000}"/>
    <cellStyle name="Comma 2 2 2 2 3 5 2 2 2" xfId="12121" xr:uid="{00000000-0005-0000-0000-000033040000}"/>
    <cellStyle name="Comma 2 2 2 2 3 5 2 2 3" xfId="9029" xr:uid="{00000000-0005-0000-0000-000034040000}"/>
    <cellStyle name="Comma 2 2 2 2 3 5 2 3" xfId="4409" xr:uid="{00000000-0005-0000-0000-000035040000}"/>
    <cellStyle name="Comma 2 2 2 2 3 5 2 3 2" xfId="13704" xr:uid="{00000000-0005-0000-0000-000036040000}"/>
    <cellStyle name="Comma 2 2 2 2 3 5 2 3 3" xfId="7520" xr:uid="{00000000-0005-0000-0000-000037040000}"/>
    <cellStyle name="Comma 2 2 2 2 3 5 2 4" xfId="10612" xr:uid="{00000000-0005-0000-0000-000038040000}"/>
    <cellStyle name="Comma 2 2 2 2 3 5 2 5" xfId="5937" xr:uid="{00000000-0005-0000-0000-000039040000}"/>
    <cellStyle name="Comma 2 2 2 2 3 5 3" xfId="1891" xr:uid="{00000000-0005-0000-0000-00003A040000}"/>
    <cellStyle name="Comma 2 2 2 2 3 5 3 2" xfId="11186" xr:uid="{00000000-0005-0000-0000-00003B040000}"/>
    <cellStyle name="Comma 2 2 2 2 3 5 3 3" xfId="8094" xr:uid="{00000000-0005-0000-0000-00003C040000}"/>
    <cellStyle name="Comma 2 2 2 2 3 5 4" xfId="3761" xr:uid="{00000000-0005-0000-0000-00003D040000}"/>
    <cellStyle name="Comma 2 2 2 2 3 5 4 2" xfId="13056" xr:uid="{00000000-0005-0000-0000-00003E040000}"/>
    <cellStyle name="Comma 2 2 2 2 3 5 4 3" xfId="6872" xr:uid="{00000000-0005-0000-0000-00003F040000}"/>
    <cellStyle name="Comma 2 2 2 2 3 5 5" xfId="9964" xr:uid="{00000000-0005-0000-0000-000040040000}"/>
    <cellStyle name="Comma 2 2 2 2 3 5 6" xfId="5002" xr:uid="{00000000-0005-0000-0000-000041040000}"/>
    <cellStyle name="Comma 2 2 2 2 3 6" xfId="993" xr:uid="{00000000-0005-0000-0000-000042040000}"/>
    <cellStyle name="Comma 2 2 2 2 3 6 2" xfId="2215" xr:uid="{00000000-0005-0000-0000-000043040000}"/>
    <cellStyle name="Comma 2 2 2 2 3 6 2 2" xfId="11510" xr:uid="{00000000-0005-0000-0000-000044040000}"/>
    <cellStyle name="Comma 2 2 2 2 3 6 2 3" xfId="8418" xr:uid="{00000000-0005-0000-0000-000045040000}"/>
    <cellStyle name="Comma 2 2 2 2 3 6 3" xfId="4085" xr:uid="{00000000-0005-0000-0000-000046040000}"/>
    <cellStyle name="Comma 2 2 2 2 3 6 3 2" xfId="13380" xr:uid="{00000000-0005-0000-0000-000047040000}"/>
    <cellStyle name="Comma 2 2 2 2 3 6 3 3" xfId="7196" xr:uid="{00000000-0005-0000-0000-000048040000}"/>
    <cellStyle name="Comma 2 2 2 2 3 6 4" xfId="10288" xr:uid="{00000000-0005-0000-0000-000049040000}"/>
    <cellStyle name="Comma 2 2 2 2 3 6 5" xfId="5326" xr:uid="{00000000-0005-0000-0000-00004A040000}"/>
    <cellStyle name="Comma 2 2 2 2 3 7" xfId="398" xr:uid="{00000000-0005-0000-0000-00004B040000}"/>
    <cellStyle name="Comma 2 2 2 2 3 7 2" xfId="2555" xr:uid="{00000000-0005-0000-0000-00004C040000}"/>
    <cellStyle name="Comma 2 2 2 2 3 7 2 2" xfId="11850" xr:uid="{00000000-0005-0000-0000-00004D040000}"/>
    <cellStyle name="Comma 2 2 2 2 3 7 2 3" xfId="8758" xr:uid="{00000000-0005-0000-0000-00004E040000}"/>
    <cellStyle name="Comma 2 2 2 2 3 7 3" xfId="3490" xr:uid="{00000000-0005-0000-0000-00004F040000}"/>
    <cellStyle name="Comma 2 2 2 2 3 7 3 2" xfId="12785" xr:uid="{00000000-0005-0000-0000-000050040000}"/>
    <cellStyle name="Comma 2 2 2 2 3 7 3 3" xfId="6601" xr:uid="{00000000-0005-0000-0000-000051040000}"/>
    <cellStyle name="Comma 2 2 2 2 3 7 4" xfId="9693" xr:uid="{00000000-0005-0000-0000-000052040000}"/>
    <cellStyle name="Comma 2 2 2 2 3 7 5" xfId="5666" xr:uid="{00000000-0005-0000-0000-000053040000}"/>
    <cellStyle name="Comma 2 2 2 2 3 8" xfId="1620" xr:uid="{00000000-0005-0000-0000-000054040000}"/>
    <cellStyle name="Comma 2 2 2 2 3 8 2" xfId="10915" xr:uid="{00000000-0005-0000-0000-000055040000}"/>
    <cellStyle name="Comma 2 2 2 2 3 8 3" xfId="7823" xr:uid="{00000000-0005-0000-0000-000056040000}"/>
    <cellStyle name="Comma 2 2 2 2 3 9" xfId="3150" xr:uid="{00000000-0005-0000-0000-000057040000}"/>
    <cellStyle name="Comma 2 2 2 2 3 9 2" xfId="12445" xr:uid="{00000000-0005-0000-0000-000058040000}"/>
    <cellStyle name="Comma 2 2 2 2 3 9 3" xfId="6261" xr:uid="{00000000-0005-0000-0000-000059040000}"/>
    <cellStyle name="Comma 2 2 2 2 4" xfId="184" xr:uid="{00000000-0005-0000-0000-00005A040000}"/>
    <cellStyle name="Comma 2 2 2 2 4 2" xfId="327" xr:uid="{00000000-0005-0000-0000-00005B040000}"/>
    <cellStyle name="Comma 2 2 2 2 4 2 2" xfId="938" xr:uid="{00000000-0005-0000-0000-00005C040000}"/>
    <cellStyle name="Comma 2 2 2 2 4 2 2 2" xfId="1549" xr:uid="{00000000-0005-0000-0000-00005D040000}"/>
    <cellStyle name="Comma 2 2 2 2 4 2 2 2 2" xfId="3095" xr:uid="{00000000-0005-0000-0000-00005E040000}"/>
    <cellStyle name="Comma 2 2 2 2 4 2 2 2 2 2" xfId="12390" xr:uid="{00000000-0005-0000-0000-00005F040000}"/>
    <cellStyle name="Comma 2 2 2 2 4 2 2 2 2 3" xfId="9298" xr:uid="{00000000-0005-0000-0000-000060040000}"/>
    <cellStyle name="Comma 2 2 2 2 4 2 2 2 3" xfId="4641" xr:uid="{00000000-0005-0000-0000-000061040000}"/>
    <cellStyle name="Comma 2 2 2 2 4 2 2 2 3 2" xfId="13936" xr:uid="{00000000-0005-0000-0000-000062040000}"/>
    <cellStyle name="Comma 2 2 2 2 4 2 2 2 3 3" xfId="7752" xr:uid="{00000000-0005-0000-0000-000063040000}"/>
    <cellStyle name="Comma 2 2 2 2 4 2 2 2 4" xfId="10844" xr:uid="{00000000-0005-0000-0000-000064040000}"/>
    <cellStyle name="Comma 2 2 2 2 4 2 2 2 5" xfId="6206" xr:uid="{00000000-0005-0000-0000-000065040000}"/>
    <cellStyle name="Comma 2 2 2 2 4 2 2 3" xfId="2160" xr:uid="{00000000-0005-0000-0000-000066040000}"/>
    <cellStyle name="Comma 2 2 2 2 4 2 2 3 2" xfId="11455" xr:uid="{00000000-0005-0000-0000-000067040000}"/>
    <cellStyle name="Comma 2 2 2 2 4 2 2 3 3" xfId="8363" xr:uid="{00000000-0005-0000-0000-000068040000}"/>
    <cellStyle name="Comma 2 2 2 2 4 2 2 4" xfId="4030" xr:uid="{00000000-0005-0000-0000-000069040000}"/>
    <cellStyle name="Comma 2 2 2 2 4 2 2 4 2" xfId="13325" xr:uid="{00000000-0005-0000-0000-00006A040000}"/>
    <cellStyle name="Comma 2 2 2 2 4 2 2 4 3" xfId="7141" xr:uid="{00000000-0005-0000-0000-00006B040000}"/>
    <cellStyle name="Comma 2 2 2 2 4 2 2 5" xfId="10233" xr:uid="{00000000-0005-0000-0000-00006C040000}"/>
    <cellStyle name="Comma 2 2 2 2 4 2 2 6" xfId="5271" xr:uid="{00000000-0005-0000-0000-00006D040000}"/>
    <cellStyle name="Comma 2 2 2 2 4 2 3" xfId="1262" xr:uid="{00000000-0005-0000-0000-00006E040000}"/>
    <cellStyle name="Comma 2 2 2 2 4 2 3 2" xfId="2484" xr:uid="{00000000-0005-0000-0000-00006F040000}"/>
    <cellStyle name="Comma 2 2 2 2 4 2 3 2 2" xfId="11779" xr:uid="{00000000-0005-0000-0000-000070040000}"/>
    <cellStyle name="Comma 2 2 2 2 4 2 3 2 3" xfId="8687" xr:uid="{00000000-0005-0000-0000-000071040000}"/>
    <cellStyle name="Comma 2 2 2 2 4 2 3 3" xfId="4354" xr:uid="{00000000-0005-0000-0000-000072040000}"/>
    <cellStyle name="Comma 2 2 2 2 4 2 3 3 2" xfId="13649" xr:uid="{00000000-0005-0000-0000-000073040000}"/>
    <cellStyle name="Comma 2 2 2 2 4 2 3 3 3" xfId="7465" xr:uid="{00000000-0005-0000-0000-000074040000}"/>
    <cellStyle name="Comma 2 2 2 2 4 2 3 4" xfId="10557" xr:uid="{00000000-0005-0000-0000-000075040000}"/>
    <cellStyle name="Comma 2 2 2 2 4 2 3 5" xfId="5595" xr:uid="{00000000-0005-0000-0000-000076040000}"/>
    <cellStyle name="Comma 2 2 2 2 4 2 4" xfId="524" xr:uid="{00000000-0005-0000-0000-000077040000}"/>
    <cellStyle name="Comma 2 2 2 2 4 2 4 2" xfId="2681" xr:uid="{00000000-0005-0000-0000-000078040000}"/>
    <cellStyle name="Comma 2 2 2 2 4 2 4 2 2" xfId="11976" xr:uid="{00000000-0005-0000-0000-000079040000}"/>
    <cellStyle name="Comma 2 2 2 2 4 2 4 2 3" xfId="8884" xr:uid="{00000000-0005-0000-0000-00007A040000}"/>
    <cellStyle name="Comma 2 2 2 2 4 2 4 3" xfId="3616" xr:uid="{00000000-0005-0000-0000-00007B040000}"/>
    <cellStyle name="Comma 2 2 2 2 4 2 4 3 2" xfId="12911" xr:uid="{00000000-0005-0000-0000-00007C040000}"/>
    <cellStyle name="Comma 2 2 2 2 4 2 4 3 3" xfId="6727" xr:uid="{00000000-0005-0000-0000-00007D040000}"/>
    <cellStyle name="Comma 2 2 2 2 4 2 4 4" xfId="9819" xr:uid="{00000000-0005-0000-0000-00007E040000}"/>
    <cellStyle name="Comma 2 2 2 2 4 2 4 5" xfId="5792" xr:uid="{00000000-0005-0000-0000-00007F040000}"/>
    <cellStyle name="Comma 2 2 2 2 4 2 5" xfId="1746" xr:uid="{00000000-0005-0000-0000-000080040000}"/>
    <cellStyle name="Comma 2 2 2 2 4 2 5 2" xfId="11041" xr:uid="{00000000-0005-0000-0000-000081040000}"/>
    <cellStyle name="Comma 2 2 2 2 4 2 5 3" xfId="7949" xr:uid="{00000000-0005-0000-0000-000082040000}"/>
    <cellStyle name="Comma 2 2 2 2 4 2 6" xfId="3419" xr:uid="{00000000-0005-0000-0000-000083040000}"/>
    <cellStyle name="Comma 2 2 2 2 4 2 6 2" xfId="12714" xr:uid="{00000000-0005-0000-0000-000084040000}"/>
    <cellStyle name="Comma 2 2 2 2 4 2 6 3" xfId="6530" xr:uid="{00000000-0005-0000-0000-000085040000}"/>
    <cellStyle name="Comma 2 2 2 2 4 2 7" xfId="9622" xr:uid="{00000000-0005-0000-0000-000086040000}"/>
    <cellStyle name="Comma 2 2 2 2 4 2 8" xfId="4857" xr:uid="{00000000-0005-0000-0000-000087040000}"/>
    <cellStyle name="Comma 2 2 2 2 4 3" xfId="795" xr:uid="{00000000-0005-0000-0000-000088040000}"/>
    <cellStyle name="Comma 2 2 2 2 4 3 2" xfId="1406" xr:uid="{00000000-0005-0000-0000-000089040000}"/>
    <cellStyle name="Comma 2 2 2 2 4 3 2 2" xfId="2952" xr:uid="{00000000-0005-0000-0000-00008A040000}"/>
    <cellStyle name="Comma 2 2 2 2 4 3 2 2 2" xfId="12247" xr:uid="{00000000-0005-0000-0000-00008B040000}"/>
    <cellStyle name="Comma 2 2 2 2 4 3 2 2 3" xfId="9155" xr:uid="{00000000-0005-0000-0000-00008C040000}"/>
    <cellStyle name="Comma 2 2 2 2 4 3 2 3" xfId="4498" xr:uid="{00000000-0005-0000-0000-00008D040000}"/>
    <cellStyle name="Comma 2 2 2 2 4 3 2 3 2" xfId="13793" xr:uid="{00000000-0005-0000-0000-00008E040000}"/>
    <cellStyle name="Comma 2 2 2 2 4 3 2 3 3" xfId="7609" xr:uid="{00000000-0005-0000-0000-00008F040000}"/>
    <cellStyle name="Comma 2 2 2 2 4 3 2 4" xfId="10701" xr:uid="{00000000-0005-0000-0000-000090040000}"/>
    <cellStyle name="Comma 2 2 2 2 4 3 2 5" xfId="6063" xr:uid="{00000000-0005-0000-0000-000091040000}"/>
    <cellStyle name="Comma 2 2 2 2 4 3 3" xfId="2017" xr:uid="{00000000-0005-0000-0000-000092040000}"/>
    <cellStyle name="Comma 2 2 2 2 4 3 3 2" xfId="11312" xr:uid="{00000000-0005-0000-0000-000093040000}"/>
    <cellStyle name="Comma 2 2 2 2 4 3 3 3" xfId="8220" xr:uid="{00000000-0005-0000-0000-000094040000}"/>
    <cellStyle name="Comma 2 2 2 2 4 3 4" xfId="3887" xr:uid="{00000000-0005-0000-0000-000095040000}"/>
    <cellStyle name="Comma 2 2 2 2 4 3 4 2" xfId="13182" xr:uid="{00000000-0005-0000-0000-000096040000}"/>
    <cellStyle name="Comma 2 2 2 2 4 3 4 3" xfId="6998" xr:uid="{00000000-0005-0000-0000-000097040000}"/>
    <cellStyle name="Comma 2 2 2 2 4 3 5" xfId="10090" xr:uid="{00000000-0005-0000-0000-000098040000}"/>
    <cellStyle name="Comma 2 2 2 2 4 3 6" xfId="5128" xr:uid="{00000000-0005-0000-0000-000099040000}"/>
    <cellStyle name="Comma 2 2 2 2 4 4" xfId="1119" xr:uid="{00000000-0005-0000-0000-00009A040000}"/>
    <cellStyle name="Comma 2 2 2 2 4 4 2" xfId="2341" xr:uid="{00000000-0005-0000-0000-00009B040000}"/>
    <cellStyle name="Comma 2 2 2 2 4 4 2 2" xfId="11636" xr:uid="{00000000-0005-0000-0000-00009C040000}"/>
    <cellStyle name="Comma 2 2 2 2 4 4 2 3" xfId="8544" xr:uid="{00000000-0005-0000-0000-00009D040000}"/>
    <cellStyle name="Comma 2 2 2 2 4 4 3" xfId="4211" xr:uid="{00000000-0005-0000-0000-00009E040000}"/>
    <cellStyle name="Comma 2 2 2 2 4 4 3 2" xfId="13506" xr:uid="{00000000-0005-0000-0000-00009F040000}"/>
    <cellStyle name="Comma 2 2 2 2 4 4 3 3" xfId="7322" xr:uid="{00000000-0005-0000-0000-0000A0040000}"/>
    <cellStyle name="Comma 2 2 2 2 4 4 4" xfId="10414" xr:uid="{00000000-0005-0000-0000-0000A1040000}"/>
    <cellStyle name="Comma 2 2 2 2 4 4 5" xfId="5452" xr:uid="{00000000-0005-0000-0000-0000A2040000}"/>
    <cellStyle name="Comma 2 2 2 2 4 5" xfId="362" xr:uid="{00000000-0005-0000-0000-0000A3040000}"/>
    <cellStyle name="Comma 2 2 2 2 4 5 2" xfId="2519" xr:uid="{00000000-0005-0000-0000-0000A4040000}"/>
    <cellStyle name="Comma 2 2 2 2 4 5 2 2" xfId="11814" xr:uid="{00000000-0005-0000-0000-0000A5040000}"/>
    <cellStyle name="Comma 2 2 2 2 4 5 2 3" xfId="8722" xr:uid="{00000000-0005-0000-0000-0000A6040000}"/>
    <cellStyle name="Comma 2 2 2 2 4 5 3" xfId="3454" xr:uid="{00000000-0005-0000-0000-0000A7040000}"/>
    <cellStyle name="Comma 2 2 2 2 4 5 3 2" xfId="12749" xr:uid="{00000000-0005-0000-0000-0000A8040000}"/>
    <cellStyle name="Comma 2 2 2 2 4 5 3 3" xfId="6565" xr:uid="{00000000-0005-0000-0000-0000A9040000}"/>
    <cellStyle name="Comma 2 2 2 2 4 5 4" xfId="9657" xr:uid="{00000000-0005-0000-0000-0000AA040000}"/>
    <cellStyle name="Comma 2 2 2 2 4 5 5" xfId="5630" xr:uid="{00000000-0005-0000-0000-0000AB040000}"/>
    <cellStyle name="Comma 2 2 2 2 4 6" xfId="1584" xr:uid="{00000000-0005-0000-0000-0000AC040000}"/>
    <cellStyle name="Comma 2 2 2 2 4 6 2" xfId="10879" xr:uid="{00000000-0005-0000-0000-0000AD040000}"/>
    <cellStyle name="Comma 2 2 2 2 4 6 3" xfId="7787" xr:uid="{00000000-0005-0000-0000-0000AE040000}"/>
    <cellStyle name="Comma 2 2 2 2 4 7" xfId="3276" xr:uid="{00000000-0005-0000-0000-0000AF040000}"/>
    <cellStyle name="Comma 2 2 2 2 4 7 2" xfId="12571" xr:uid="{00000000-0005-0000-0000-0000B0040000}"/>
    <cellStyle name="Comma 2 2 2 2 4 7 3" xfId="6387" xr:uid="{00000000-0005-0000-0000-0000B1040000}"/>
    <cellStyle name="Comma 2 2 2 2 4 8" xfId="9479" xr:uid="{00000000-0005-0000-0000-0000B2040000}"/>
    <cellStyle name="Comma 2 2 2 2 4 9" xfId="4695" xr:uid="{00000000-0005-0000-0000-0000B3040000}"/>
    <cellStyle name="Comma 2 2 2 2 5" xfId="165" xr:uid="{00000000-0005-0000-0000-0000B4040000}"/>
    <cellStyle name="Comma 2 2 2 2 5 2" xfId="776" xr:uid="{00000000-0005-0000-0000-0000B5040000}"/>
    <cellStyle name="Comma 2 2 2 2 5 2 2" xfId="1387" xr:uid="{00000000-0005-0000-0000-0000B6040000}"/>
    <cellStyle name="Comma 2 2 2 2 5 2 2 2" xfId="2933" xr:uid="{00000000-0005-0000-0000-0000B7040000}"/>
    <cellStyle name="Comma 2 2 2 2 5 2 2 2 2" xfId="12228" xr:uid="{00000000-0005-0000-0000-0000B8040000}"/>
    <cellStyle name="Comma 2 2 2 2 5 2 2 2 3" xfId="9136" xr:uid="{00000000-0005-0000-0000-0000B9040000}"/>
    <cellStyle name="Comma 2 2 2 2 5 2 2 3" xfId="4479" xr:uid="{00000000-0005-0000-0000-0000BA040000}"/>
    <cellStyle name="Comma 2 2 2 2 5 2 2 3 2" xfId="13774" xr:uid="{00000000-0005-0000-0000-0000BB040000}"/>
    <cellStyle name="Comma 2 2 2 2 5 2 2 3 3" xfId="7590" xr:uid="{00000000-0005-0000-0000-0000BC040000}"/>
    <cellStyle name="Comma 2 2 2 2 5 2 2 4" xfId="10682" xr:uid="{00000000-0005-0000-0000-0000BD040000}"/>
    <cellStyle name="Comma 2 2 2 2 5 2 2 5" xfId="6044" xr:uid="{00000000-0005-0000-0000-0000BE040000}"/>
    <cellStyle name="Comma 2 2 2 2 5 2 3" xfId="1998" xr:uid="{00000000-0005-0000-0000-0000BF040000}"/>
    <cellStyle name="Comma 2 2 2 2 5 2 3 2" xfId="11293" xr:uid="{00000000-0005-0000-0000-0000C0040000}"/>
    <cellStyle name="Comma 2 2 2 2 5 2 3 3" xfId="8201" xr:uid="{00000000-0005-0000-0000-0000C1040000}"/>
    <cellStyle name="Comma 2 2 2 2 5 2 4" xfId="3868" xr:uid="{00000000-0005-0000-0000-0000C2040000}"/>
    <cellStyle name="Comma 2 2 2 2 5 2 4 2" xfId="13163" xr:uid="{00000000-0005-0000-0000-0000C3040000}"/>
    <cellStyle name="Comma 2 2 2 2 5 2 4 3" xfId="6979" xr:uid="{00000000-0005-0000-0000-0000C4040000}"/>
    <cellStyle name="Comma 2 2 2 2 5 2 5" xfId="10071" xr:uid="{00000000-0005-0000-0000-0000C5040000}"/>
    <cellStyle name="Comma 2 2 2 2 5 2 6" xfId="5109" xr:uid="{00000000-0005-0000-0000-0000C6040000}"/>
    <cellStyle name="Comma 2 2 2 2 5 3" xfId="1100" xr:uid="{00000000-0005-0000-0000-0000C7040000}"/>
    <cellStyle name="Comma 2 2 2 2 5 3 2" xfId="2322" xr:uid="{00000000-0005-0000-0000-0000C8040000}"/>
    <cellStyle name="Comma 2 2 2 2 5 3 2 2" xfId="11617" xr:uid="{00000000-0005-0000-0000-0000C9040000}"/>
    <cellStyle name="Comma 2 2 2 2 5 3 2 3" xfId="8525" xr:uid="{00000000-0005-0000-0000-0000CA040000}"/>
    <cellStyle name="Comma 2 2 2 2 5 3 3" xfId="4192" xr:uid="{00000000-0005-0000-0000-0000CB040000}"/>
    <cellStyle name="Comma 2 2 2 2 5 3 3 2" xfId="13487" xr:uid="{00000000-0005-0000-0000-0000CC040000}"/>
    <cellStyle name="Comma 2 2 2 2 5 3 3 3" xfId="7303" xr:uid="{00000000-0005-0000-0000-0000CD040000}"/>
    <cellStyle name="Comma 2 2 2 2 5 3 4" xfId="10395" xr:uid="{00000000-0005-0000-0000-0000CE040000}"/>
    <cellStyle name="Comma 2 2 2 2 5 3 5" xfId="5433" xr:uid="{00000000-0005-0000-0000-0000CF040000}"/>
    <cellStyle name="Comma 2 2 2 2 5 4" xfId="505" xr:uid="{00000000-0005-0000-0000-0000D0040000}"/>
    <cellStyle name="Comma 2 2 2 2 5 4 2" xfId="2662" xr:uid="{00000000-0005-0000-0000-0000D1040000}"/>
    <cellStyle name="Comma 2 2 2 2 5 4 2 2" xfId="11957" xr:uid="{00000000-0005-0000-0000-0000D2040000}"/>
    <cellStyle name="Comma 2 2 2 2 5 4 2 3" xfId="8865" xr:uid="{00000000-0005-0000-0000-0000D3040000}"/>
    <cellStyle name="Comma 2 2 2 2 5 4 3" xfId="3597" xr:uid="{00000000-0005-0000-0000-0000D4040000}"/>
    <cellStyle name="Comma 2 2 2 2 5 4 3 2" xfId="12892" xr:uid="{00000000-0005-0000-0000-0000D5040000}"/>
    <cellStyle name="Comma 2 2 2 2 5 4 3 3" xfId="6708" xr:uid="{00000000-0005-0000-0000-0000D6040000}"/>
    <cellStyle name="Comma 2 2 2 2 5 4 4" xfId="9800" xr:uid="{00000000-0005-0000-0000-0000D7040000}"/>
    <cellStyle name="Comma 2 2 2 2 5 4 5" xfId="5773" xr:uid="{00000000-0005-0000-0000-0000D8040000}"/>
    <cellStyle name="Comma 2 2 2 2 5 5" xfId="1727" xr:uid="{00000000-0005-0000-0000-0000D9040000}"/>
    <cellStyle name="Comma 2 2 2 2 5 5 2" xfId="11022" xr:uid="{00000000-0005-0000-0000-0000DA040000}"/>
    <cellStyle name="Comma 2 2 2 2 5 5 3" xfId="7930" xr:uid="{00000000-0005-0000-0000-0000DB040000}"/>
    <cellStyle name="Comma 2 2 2 2 5 6" xfId="3257" xr:uid="{00000000-0005-0000-0000-0000DC040000}"/>
    <cellStyle name="Comma 2 2 2 2 5 6 2" xfId="12552" xr:uid="{00000000-0005-0000-0000-0000DD040000}"/>
    <cellStyle name="Comma 2 2 2 2 5 6 3" xfId="6368" xr:uid="{00000000-0005-0000-0000-0000DE040000}"/>
    <cellStyle name="Comma 2 2 2 2 5 7" xfId="9460" xr:uid="{00000000-0005-0000-0000-0000DF040000}"/>
    <cellStyle name="Comma 2 2 2 2 5 8" xfId="4838" xr:uid="{00000000-0005-0000-0000-0000E0040000}"/>
    <cellStyle name="Comma 2 2 2 2 6" xfId="257" xr:uid="{00000000-0005-0000-0000-0000E1040000}"/>
    <cellStyle name="Comma 2 2 2 2 6 2" xfId="868" xr:uid="{00000000-0005-0000-0000-0000E2040000}"/>
    <cellStyle name="Comma 2 2 2 2 6 2 2" xfId="1479" xr:uid="{00000000-0005-0000-0000-0000E3040000}"/>
    <cellStyle name="Comma 2 2 2 2 6 2 2 2" xfId="3025" xr:uid="{00000000-0005-0000-0000-0000E4040000}"/>
    <cellStyle name="Comma 2 2 2 2 6 2 2 2 2" xfId="12320" xr:uid="{00000000-0005-0000-0000-0000E5040000}"/>
    <cellStyle name="Comma 2 2 2 2 6 2 2 2 3" xfId="9228" xr:uid="{00000000-0005-0000-0000-0000E6040000}"/>
    <cellStyle name="Comma 2 2 2 2 6 2 2 3" xfId="4571" xr:uid="{00000000-0005-0000-0000-0000E7040000}"/>
    <cellStyle name="Comma 2 2 2 2 6 2 2 3 2" xfId="13866" xr:uid="{00000000-0005-0000-0000-0000E8040000}"/>
    <cellStyle name="Comma 2 2 2 2 6 2 2 3 3" xfId="7682" xr:uid="{00000000-0005-0000-0000-0000E9040000}"/>
    <cellStyle name="Comma 2 2 2 2 6 2 2 4" xfId="10774" xr:uid="{00000000-0005-0000-0000-0000EA040000}"/>
    <cellStyle name="Comma 2 2 2 2 6 2 2 5" xfId="6136" xr:uid="{00000000-0005-0000-0000-0000EB040000}"/>
    <cellStyle name="Comma 2 2 2 2 6 2 3" xfId="2090" xr:uid="{00000000-0005-0000-0000-0000EC040000}"/>
    <cellStyle name="Comma 2 2 2 2 6 2 3 2" xfId="11385" xr:uid="{00000000-0005-0000-0000-0000ED040000}"/>
    <cellStyle name="Comma 2 2 2 2 6 2 3 3" xfId="8293" xr:uid="{00000000-0005-0000-0000-0000EE040000}"/>
    <cellStyle name="Comma 2 2 2 2 6 2 4" xfId="3960" xr:uid="{00000000-0005-0000-0000-0000EF040000}"/>
    <cellStyle name="Comma 2 2 2 2 6 2 4 2" xfId="13255" xr:uid="{00000000-0005-0000-0000-0000F0040000}"/>
    <cellStyle name="Comma 2 2 2 2 6 2 4 3" xfId="7071" xr:uid="{00000000-0005-0000-0000-0000F1040000}"/>
    <cellStyle name="Comma 2 2 2 2 6 2 5" xfId="10163" xr:uid="{00000000-0005-0000-0000-0000F2040000}"/>
    <cellStyle name="Comma 2 2 2 2 6 2 6" xfId="5201" xr:uid="{00000000-0005-0000-0000-0000F3040000}"/>
    <cellStyle name="Comma 2 2 2 2 6 3" xfId="1192" xr:uid="{00000000-0005-0000-0000-0000F4040000}"/>
    <cellStyle name="Comma 2 2 2 2 6 3 2" xfId="2414" xr:uid="{00000000-0005-0000-0000-0000F5040000}"/>
    <cellStyle name="Comma 2 2 2 2 6 3 2 2" xfId="11709" xr:uid="{00000000-0005-0000-0000-0000F6040000}"/>
    <cellStyle name="Comma 2 2 2 2 6 3 2 3" xfId="8617" xr:uid="{00000000-0005-0000-0000-0000F7040000}"/>
    <cellStyle name="Comma 2 2 2 2 6 3 3" xfId="4284" xr:uid="{00000000-0005-0000-0000-0000F8040000}"/>
    <cellStyle name="Comma 2 2 2 2 6 3 3 2" xfId="13579" xr:uid="{00000000-0005-0000-0000-0000F9040000}"/>
    <cellStyle name="Comma 2 2 2 2 6 3 3 3" xfId="7395" xr:uid="{00000000-0005-0000-0000-0000FA040000}"/>
    <cellStyle name="Comma 2 2 2 2 6 3 4" xfId="10487" xr:uid="{00000000-0005-0000-0000-0000FB040000}"/>
    <cellStyle name="Comma 2 2 2 2 6 3 5" xfId="5525" xr:uid="{00000000-0005-0000-0000-0000FC040000}"/>
    <cellStyle name="Comma 2 2 2 2 6 4" xfId="435" xr:uid="{00000000-0005-0000-0000-0000FD040000}"/>
    <cellStyle name="Comma 2 2 2 2 6 4 2" xfId="2592" xr:uid="{00000000-0005-0000-0000-0000FE040000}"/>
    <cellStyle name="Comma 2 2 2 2 6 4 2 2" xfId="11887" xr:uid="{00000000-0005-0000-0000-0000FF040000}"/>
    <cellStyle name="Comma 2 2 2 2 6 4 2 3" xfId="8795" xr:uid="{00000000-0005-0000-0000-000000050000}"/>
    <cellStyle name="Comma 2 2 2 2 6 4 3" xfId="3527" xr:uid="{00000000-0005-0000-0000-000001050000}"/>
    <cellStyle name="Comma 2 2 2 2 6 4 3 2" xfId="12822" xr:uid="{00000000-0005-0000-0000-000002050000}"/>
    <cellStyle name="Comma 2 2 2 2 6 4 3 3" xfId="6638" xr:uid="{00000000-0005-0000-0000-000003050000}"/>
    <cellStyle name="Comma 2 2 2 2 6 4 4" xfId="9730" xr:uid="{00000000-0005-0000-0000-000004050000}"/>
    <cellStyle name="Comma 2 2 2 2 6 4 5" xfId="5703" xr:uid="{00000000-0005-0000-0000-000005050000}"/>
    <cellStyle name="Comma 2 2 2 2 6 5" xfId="1657" xr:uid="{00000000-0005-0000-0000-000006050000}"/>
    <cellStyle name="Comma 2 2 2 2 6 5 2" xfId="10952" xr:uid="{00000000-0005-0000-0000-000007050000}"/>
    <cellStyle name="Comma 2 2 2 2 6 5 3" xfId="7860" xr:uid="{00000000-0005-0000-0000-000008050000}"/>
    <cellStyle name="Comma 2 2 2 2 6 6" xfId="3349" xr:uid="{00000000-0005-0000-0000-000009050000}"/>
    <cellStyle name="Comma 2 2 2 2 6 6 2" xfId="12644" xr:uid="{00000000-0005-0000-0000-00000A050000}"/>
    <cellStyle name="Comma 2 2 2 2 6 6 3" xfId="6460" xr:uid="{00000000-0005-0000-0000-00000B050000}"/>
    <cellStyle name="Comma 2 2 2 2 6 7" xfId="9552" xr:uid="{00000000-0005-0000-0000-00000C050000}"/>
    <cellStyle name="Comma 2 2 2 2 6 8" xfId="4768" xr:uid="{00000000-0005-0000-0000-00000D050000}"/>
    <cellStyle name="Comma 2 2 2 2 7" xfId="95" xr:uid="{00000000-0005-0000-0000-00000E050000}"/>
    <cellStyle name="Comma 2 2 2 2 7 2" xfId="706" xr:uid="{00000000-0005-0000-0000-00000F050000}"/>
    <cellStyle name="Comma 2 2 2 2 7 2 2" xfId="1353" xr:uid="{00000000-0005-0000-0000-000010050000}"/>
    <cellStyle name="Comma 2 2 2 2 7 2 2 2" xfId="2863" xr:uid="{00000000-0005-0000-0000-000011050000}"/>
    <cellStyle name="Comma 2 2 2 2 7 2 2 2 2" xfId="12158" xr:uid="{00000000-0005-0000-0000-000012050000}"/>
    <cellStyle name="Comma 2 2 2 2 7 2 2 2 3" xfId="9066" xr:uid="{00000000-0005-0000-0000-000013050000}"/>
    <cellStyle name="Comma 2 2 2 2 7 2 2 3" xfId="4445" xr:uid="{00000000-0005-0000-0000-000014050000}"/>
    <cellStyle name="Comma 2 2 2 2 7 2 2 3 2" xfId="13740" xr:uid="{00000000-0005-0000-0000-000015050000}"/>
    <cellStyle name="Comma 2 2 2 2 7 2 2 3 3" xfId="7556" xr:uid="{00000000-0005-0000-0000-000016050000}"/>
    <cellStyle name="Comma 2 2 2 2 7 2 2 4" xfId="10648" xr:uid="{00000000-0005-0000-0000-000017050000}"/>
    <cellStyle name="Comma 2 2 2 2 7 2 2 5" xfId="5974" xr:uid="{00000000-0005-0000-0000-000018050000}"/>
    <cellStyle name="Comma 2 2 2 2 7 2 3" xfId="1928" xr:uid="{00000000-0005-0000-0000-000019050000}"/>
    <cellStyle name="Comma 2 2 2 2 7 2 3 2" xfId="11223" xr:uid="{00000000-0005-0000-0000-00001A050000}"/>
    <cellStyle name="Comma 2 2 2 2 7 2 3 3" xfId="8131" xr:uid="{00000000-0005-0000-0000-00001B050000}"/>
    <cellStyle name="Comma 2 2 2 2 7 2 4" xfId="3798" xr:uid="{00000000-0005-0000-0000-00001C050000}"/>
    <cellStyle name="Comma 2 2 2 2 7 2 4 2" xfId="13093" xr:uid="{00000000-0005-0000-0000-00001D050000}"/>
    <cellStyle name="Comma 2 2 2 2 7 2 4 3" xfId="6909" xr:uid="{00000000-0005-0000-0000-00001E050000}"/>
    <cellStyle name="Comma 2 2 2 2 7 2 5" xfId="10001" xr:uid="{00000000-0005-0000-0000-00001F050000}"/>
    <cellStyle name="Comma 2 2 2 2 7 2 6" xfId="5039" xr:uid="{00000000-0005-0000-0000-000020050000}"/>
    <cellStyle name="Comma 2 2 2 2 7 3" xfId="1030" xr:uid="{00000000-0005-0000-0000-000021050000}"/>
    <cellStyle name="Comma 2 2 2 2 7 3 2" xfId="2252" xr:uid="{00000000-0005-0000-0000-000022050000}"/>
    <cellStyle name="Comma 2 2 2 2 7 3 2 2" xfId="11547" xr:uid="{00000000-0005-0000-0000-000023050000}"/>
    <cellStyle name="Comma 2 2 2 2 7 3 2 3" xfId="8455" xr:uid="{00000000-0005-0000-0000-000024050000}"/>
    <cellStyle name="Comma 2 2 2 2 7 3 3" xfId="4122" xr:uid="{00000000-0005-0000-0000-000025050000}"/>
    <cellStyle name="Comma 2 2 2 2 7 3 3 2" xfId="13417" xr:uid="{00000000-0005-0000-0000-000026050000}"/>
    <cellStyle name="Comma 2 2 2 2 7 3 3 3" xfId="7233" xr:uid="{00000000-0005-0000-0000-000027050000}"/>
    <cellStyle name="Comma 2 2 2 2 7 3 4" xfId="10325" xr:uid="{00000000-0005-0000-0000-000028050000}"/>
    <cellStyle name="Comma 2 2 2 2 7 3 5" xfId="5363" xr:uid="{00000000-0005-0000-0000-000029050000}"/>
    <cellStyle name="Comma 2 2 2 2 7 4" xfId="595" xr:uid="{00000000-0005-0000-0000-00002A050000}"/>
    <cellStyle name="Comma 2 2 2 2 7 4 2" xfId="2752" xr:uid="{00000000-0005-0000-0000-00002B050000}"/>
    <cellStyle name="Comma 2 2 2 2 7 4 2 2" xfId="12047" xr:uid="{00000000-0005-0000-0000-00002C050000}"/>
    <cellStyle name="Comma 2 2 2 2 7 4 2 3" xfId="8955" xr:uid="{00000000-0005-0000-0000-00002D050000}"/>
    <cellStyle name="Comma 2 2 2 2 7 4 3" xfId="3687" xr:uid="{00000000-0005-0000-0000-00002E050000}"/>
    <cellStyle name="Comma 2 2 2 2 7 4 3 2" xfId="12982" xr:uid="{00000000-0005-0000-0000-00002F050000}"/>
    <cellStyle name="Comma 2 2 2 2 7 4 3 3" xfId="6798" xr:uid="{00000000-0005-0000-0000-000030050000}"/>
    <cellStyle name="Comma 2 2 2 2 7 4 4" xfId="9890" xr:uid="{00000000-0005-0000-0000-000031050000}"/>
    <cellStyle name="Comma 2 2 2 2 7 4 5" xfId="5863" xr:uid="{00000000-0005-0000-0000-000032050000}"/>
    <cellStyle name="Comma 2 2 2 2 7 5" xfId="1817" xr:uid="{00000000-0005-0000-0000-000033050000}"/>
    <cellStyle name="Comma 2 2 2 2 7 5 2" xfId="11112" xr:uid="{00000000-0005-0000-0000-000034050000}"/>
    <cellStyle name="Comma 2 2 2 2 7 5 3" xfId="8020" xr:uid="{00000000-0005-0000-0000-000035050000}"/>
    <cellStyle name="Comma 2 2 2 2 7 6" xfId="3187" xr:uid="{00000000-0005-0000-0000-000036050000}"/>
    <cellStyle name="Comma 2 2 2 2 7 6 2" xfId="12482" xr:uid="{00000000-0005-0000-0000-000037050000}"/>
    <cellStyle name="Comma 2 2 2 2 7 6 3" xfId="6298" xr:uid="{00000000-0005-0000-0000-000038050000}"/>
    <cellStyle name="Comma 2 2 2 2 7 7" xfId="9390" xr:uid="{00000000-0005-0000-0000-000039050000}"/>
    <cellStyle name="Comma 2 2 2 2 7 8" xfId="4928" xr:uid="{00000000-0005-0000-0000-00003A050000}"/>
    <cellStyle name="Comma 2 2 2 2 8" xfId="632" xr:uid="{00000000-0005-0000-0000-00003B050000}"/>
    <cellStyle name="Comma 2 2 2 2 8 2" xfId="1280" xr:uid="{00000000-0005-0000-0000-00003C050000}"/>
    <cellStyle name="Comma 2 2 2 2 8 2 2" xfId="2789" xr:uid="{00000000-0005-0000-0000-00003D050000}"/>
    <cellStyle name="Comma 2 2 2 2 8 2 2 2" xfId="12084" xr:uid="{00000000-0005-0000-0000-00003E050000}"/>
    <cellStyle name="Comma 2 2 2 2 8 2 2 3" xfId="8992" xr:uid="{00000000-0005-0000-0000-00003F050000}"/>
    <cellStyle name="Comma 2 2 2 2 8 2 3" xfId="4372" xr:uid="{00000000-0005-0000-0000-000040050000}"/>
    <cellStyle name="Comma 2 2 2 2 8 2 3 2" xfId="13667" xr:uid="{00000000-0005-0000-0000-000041050000}"/>
    <cellStyle name="Comma 2 2 2 2 8 2 3 3" xfId="7483" xr:uid="{00000000-0005-0000-0000-000042050000}"/>
    <cellStyle name="Comma 2 2 2 2 8 2 4" xfId="10575" xr:uid="{00000000-0005-0000-0000-000043050000}"/>
    <cellStyle name="Comma 2 2 2 2 8 2 5" xfId="5900" xr:uid="{00000000-0005-0000-0000-000044050000}"/>
    <cellStyle name="Comma 2 2 2 2 8 3" xfId="1854" xr:uid="{00000000-0005-0000-0000-000045050000}"/>
    <cellStyle name="Comma 2 2 2 2 8 3 2" xfId="11149" xr:uid="{00000000-0005-0000-0000-000046050000}"/>
    <cellStyle name="Comma 2 2 2 2 8 3 3" xfId="8057" xr:uid="{00000000-0005-0000-0000-000047050000}"/>
    <cellStyle name="Comma 2 2 2 2 8 4" xfId="3724" xr:uid="{00000000-0005-0000-0000-000048050000}"/>
    <cellStyle name="Comma 2 2 2 2 8 4 2" xfId="13019" xr:uid="{00000000-0005-0000-0000-000049050000}"/>
    <cellStyle name="Comma 2 2 2 2 8 4 3" xfId="6835" xr:uid="{00000000-0005-0000-0000-00004A050000}"/>
    <cellStyle name="Comma 2 2 2 2 8 5" xfId="9927" xr:uid="{00000000-0005-0000-0000-00004B050000}"/>
    <cellStyle name="Comma 2 2 2 2 8 6" xfId="4965" xr:uid="{00000000-0005-0000-0000-00004C050000}"/>
    <cellStyle name="Comma 2 2 2 2 9" xfId="956" xr:uid="{00000000-0005-0000-0000-00004D050000}"/>
    <cellStyle name="Comma 2 2 2 2 9 2" xfId="2178" xr:uid="{00000000-0005-0000-0000-00004E050000}"/>
    <cellStyle name="Comma 2 2 2 2 9 2 2" xfId="11473" xr:uid="{00000000-0005-0000-0000-00004F050000}"/>
    <cellStyle name="Comma 2 2 2 2 9 2 3" xfId="8381" xr:uid="{00000000-0005-0000-0000-000050050000}"/>
    <cellStyle name="Comma 2 2 2 2 9 3" xfId="4048" xr:uid="{00000000-0005-0000-0000-000051050000}"/>
    <cellStyle name="Comma 2 2 2 2 9 3 2" xfId="13343" xr:uid="{00000000-0005-0000-0000-000052050000}"/>
    <cellStyle name="Comma 2 2 2 2 9 3 3" xfId="7159" xr:uid="{00000000-0005-0000-0000-000053050000}"/>
    <cellStyle name="Comma 2 2 2 2 9 4" xfId="10251" xr:uid="{00000000-0005-0000-0000-000054050000}"/>
    <cellStyle name="Comma 2 2 2 2 9 5" xfId="5289" xr:uid="{00000000-0005-0000-0000-000055050000}"/>
    <cellStyle name="Comma 2 2 2 3" xfId="31" xr:uid="{00000000-0005-0000-0000-000056050000}"/>
    <cellStyle name="Comma 2 2 2 3 10" xfId="3123" xr:uid="{00000000-0005-0000-0000-000057050000}"/>
    <cellStyle name="Comma 2 2 2 3 10 2" xfId="12418" xr:uid="{00000000-0005-0000-0000-000058050000}"/>
    <cellStyle name="Comma 2 2 2 3 10 3" xfId="6234" xr:uid="{00000000-0005-0000-0000-000059050000}"/>
    <cellStyle name="Comma 2 2 2 3 11" xfId="9326" xr:uid="{00000000-0005-0000-0000-00005A050000}"/>
    <cellStyle name="Comma 2 2 2 3 12" xfId="4705" xr:uid="{00000000-0005-0000-0000-00005B050000}"/>
    <cellStyle name="Comma 2 2 2 3 2" xfId="68" xr:uid="{00000000-0005-0000-0000-00005C050000}"/>
    <cellStyle name="Comma 2 2 2 3 2 10" xfId="9363" xr:uid="{00000000-0005-0000-0000-00005D050000}"/>
    <cellStyle name="Comma 2 2 2 3 2 11" xfId="4741" xr:uid="{00000000-0005-0000-0000-00005E050000}"/>
    <cellStyle name="Comma 2 2 2 3 2 2" xfId="230" xr:uid="{00000000-0005-0000-0000-00005F050000}"/>
    <cellStyle name="Comma 2 2 2 3 2 2 2" xfId="841" xr:uid="{00000000-0005-0000-0000-000060050000}"/>
    <cellStyle name="Comma 2 2 2 3 2 2 2 2" xfId="1452" xr:uid="{00000000-0005-0000-0000-000061050000}"/>
    <cellStyle name="Comma 2 2 2 3 2 2 2 2 2" xfId="2998" xr:uid="{00000000-0005-0000-0000-000062050000}"/>
    <cellStyle name="Comma 2 2 2 3 2 2 2 2 2 2" xfId="12293" xr:uid="{00000000-0005-0000-0000-000063050000}"/>
    <cellStyle name="Comma 2 2 2 3 2 2 2 2 2 3" xfId="9201" xr:uid="{00000000-0005-0000-0000-000064050000}"/>
    <cellStyle name="Comma 2 2 2 3 2 2 2 2 3" xfId="4544" xr:uid="{00000000-0005-0000-0000-000065050000}"/>
    <cellStyle name="Comma 2 2 2 3 2 2 2 2 3 2" xfId="13839" xr:uid="{00000000-0005-0000-0000-000066050000}"/>
    <cellStyle name="Comma 2 2 2 3 2 2 2 2 3 3" xfId="7655" xr:uid="{00000000-0005-0000-0000-000067050000}"/>
    <cellStyle name="Comma 2 2 2 3 2 2 2 2 4" xfId="10747" xr:uid="{00000000-0005-0000-0000-000068050000}"/>
    <cellStyle name="Comma 2 2 2 3 2 2 2 2 5" xfId="6109" xr:uid="{00000000-0005-0000-0000-000069050000}"/>
    <cellStyle name="Comma 2 2 2 3 2 2 2 3" xfId="2063" xr:uid="{00000000-0005-0000-0000-00006A050000}"/>
    <cellStyle name="Comma 2 2 2 3 2 2 2 3 2" xfId="11358" xr:uid="{00000000-0005-0000-0000-00006B050000}"/>
    <cellStyle name="Comma 2 2 2 3 2 2 2 3 3" xfId="8266" xr:uid="{00000000-0005-0000-0000-00006C050000}"/>
    <cellStyle name="Comma 2 2 2 3 2 2 2 4" xfId="3933" xr:uid="{00000000-0005-0000-0000-00006D050000}"/>
    <cellStyle name="Comma 2 2 2 3 2 2 2 4 2" xfId="13228" xr:uid="{00000000-0005-0000-0000-00006E050000}"/>
    <cellStyle name="Comma 2 2 2 3 2 2 2 4 3" xfId="7044" xr:uid="{00000000-0005-0000-0000-00006F050000}"/>
    <cellStyle name="Comma 2 2 2 3 2 2 2 5" xfId="10136" xr:uid="{00000000-0005-0000-0000-000070050000}"/>
    <cellStyle name="Comma 2 2 2 3 2 2 2 6" xfId="5174" xr:uid="{00000000-0005-0000-0000-000071050000}"/>
    <cellStyle name="Comma 2 2 2 3 2 2 3" xfId="1165" xr:uid="{00000000-0005-0000-0000-000072050000}"/>
    <cellStyle name="Comma 2 2 2 3 2 2 3 2" xfId="2387" xr:uid="{00000000-0005-0000-0000-000073050000}"/>
    <cellStyle name="Comma 2 2 2 3 2 2 3 2 2" xfId="11682" xr:uid="{00000000-0005-0000-0000-000074050000}"/>
    <cellStyle name="Comma 2 2 2 3 2 2 3 2 3" xfId="8590" xr:uid="{00000000-0005-0000-0000-000075050000}"/>
    <cellStyle name="Comma 2 2 2 3 2 2 3 3" xfId="4257" xr:uid="{00000000-0005-0000-0000-000076050000}"/>
    <cellStyle name="Comma 2 2 2 3 2 2 3 3 2" xfId="13552" xr:uid="{00000000-0005-0000-0000-000077050000}"/>
    <cellStyle name="Comma 2 2 2 3 2 2 3 3 3" xfId="7368" xr:uid="{00000000-0005-0000-0000-000078050000}"/>
    <cellStyle name="Comma 2 2 2 3 2 2 3 4" xfId="10460" xr:uid="{00000000-0005-0000-0000-000079050000}"/>
    <cellStyle name="Comma 2 2 2 3 2 2 3 5" xfId="5498" xr:uid="{00000000-0005-0000-0000-00007A050000}"/>
    <cellStyle name="Comma 2 2 2 3 2 2 4" xfId="570" xr:uid="{00000000-0005-0000-0000-00007B050000}"/>
    <cellStyle name="Comma 2 2 2 3 2 2 4 2" xfId="2727" xr:uid="{00000000-0005-0000-0000-00007C050000}"/>
    <cellStyle name="Comma 2 2 2 3 2 2 4 2 2" xfId="12022" xr:uid="{00000000-0005-0000-0000-00007D050000}"/>
    <cellStyle name="Comma 2 2 2 3 2 2 4 2 3" xfId="8930" xr:uid="{00000000-0005-0000-0000-00007E050000}"/>
    <cellStyle name="Comma 2 2 2 3 2 2 4 3" xfId="3662" xr:uid="{00000000-0005-0000-0000-00007F050000}"/>
    <cellStyle name="Comma 2 2 2 3 2 2 4 3 2" xfId="12957" xr:uid="{00000000-0005-0000-0000-000080050000}"/>
    <cellStyle name="Comma 2 2 2 3 2 2 4 3 3" xfId="6773" xr:uid="{00000000-0005-0000-0000-000081050000}"/>
    <cellStyle name="Comma 2 2 2 3 2 2 4 4" xfId="9865" xr:uid="{00000000-0005-0000-0000-000082050000}"/>
    <cellStyle name="Comma 2 2 2 3 2 2 4 5" xfId="5838" xr:uid="{00000000-0005-0000-0000-000083050000}"/>
    <cellStyle name="Comma 2 2 2 3 2 2 5" xfId="1792" xr:uid="{00000000-0005-0000-0000-000084050000}"/>
    <cellStyle name="Comma 2 2 2 3 2 2 5 2" xfId="11087" xr:uid="{00000000-0005-0000-0000-000085050000}"/>
    <cellStyle name="Comma 2 2 2 3 2 2 5 3" xfId="7995" xr:uid="{00000000-0005-0000-0000-000086050000}"/>
    <cellStyle name="Comma 2 2 2 3 2 2 6" xfId="3322" xr:uid="{00000000-0005-0000-0000-000087050000}"/>
    <cellStyle name="Comma 2 2 2 3 2 2 6 2" xfId="12617" xr:uid="{00000000-0005-0000-0000-000088050000}"/>
    <cellStyle name="Comma 2 2 2 3 2 2 6 3" xfId="6433" xr:uid="{00000000-0005-0000-0000-000089050000}"/>
    <cellStyle name="Comma 2 2 2 3 2 2 7" xfId="9525" xr:uid="{00000000-0005-0000-0000-00008A050000}"/>
    <cellStyle name="Comma 2 2 2 3 2 2 8" xfId="4903" xr:uid="{00000000-0005-0000-0000-00008B050000}"/>
    <cellStyle name="Comma 2 2 2 3 2 3" xfId="303" xr:uid="{00000000-0005-0000-0000-00008C050000}"/>
    <cellStyle name="Comma 2 2 2 3 2 3 2" xfId="914" xr:uid="{00000000-0005-0000-0000-00008D050000}"/>
    <cellStyle name="Comma 2 2 2 3 2 3 2 2" xfId="1525" xr:uid="{00000000-0005-0000-0000-00008E050000}"/>
    <cellStyle name="Comma 2 2 2 3 2 3 2 2 2" xfId="3071" xr:uid="{00000000-0005-0000-0000-00008F050000}"/>
    <cellStyle name="Comma 2 2 2 3 2 3 2 2 2 2" xfId="12366" xr:uid="{00000000-0005-0000-0000-000090050000}"/>
    <cellStyle name="Comma 2 2 2 3 2 3 2 2 2 3" xfId="9274" xr:uid="{00000000-0005-0000-0000-000091050000}"/>
    <cellStyle name="Comma 2 2 2 3 2 3 2 2 3" xfId="4617" xr:uid="{00000000-0005-0000-0000-000092050000}"/>
    <cellStyle name="Comma 2 2 2 3 2 3 2 2 3 2" xfId="13912" xr:uid="{00000000-0005-0000-0000-000093050000}"/>
    <cellStyle name="Comma 2 2 2 3 2 3 2 2 3 3" xfId="7728" xr:uid="{00000000-0005-0000-0000-000094050000}"/>
    <cellStyle name="Comma 2 2 2 3 2 3 2 2 4" xfId="10820" xr:uid="{00000000-0005-0000-0000-000095050000}"/>
    <cellStyle name="Comma 2 2 2 3 2 3 2 2 5" xfId="6182" xr:uid="{00000000-0005-0000-0000-000096050000}"/>
    <cellStyle name="Comma 2 2 2 3 2 3 2 3" xfId="2136" xr:uid="{00000000-0005-0000-0000-000097050000}"/>
    <cellStyle name="Comma 2 2 2 3 2 3 2 3 2" xfId="11431" xr:uid="{00000000-0005-0000-0000-000098050000}"/>
    <cellStyle name="Comma 2 2 2 3 2 3 2 3 3" xfId="8339" xr:uid="{00000000-0005-0000-0000-000099050000}"/>
    <cellStyle name="Comma 2 2 2 3 2 3 2 4" xfId="4006" xr:uid="{00000000-0005-0000-0000-00009A050000}"/>
    <cellStyle name="Comma 2 2 2 3 2 3 2 4 2" xfId="13301" xr:uid="{00000000-0005-0000-0000-00009B050000}"/>
    <cellStyle name="Comma 2 2 2 3 2 3 2 4 3" xfId="7117" xr:uid="{00000000-0005-0000-0000-00009C050000}"/>
    <cellStyle name="Comma 2 2 2 3 2 3 2 5" xfId="10209" xr:uid="{00000000-0005-0000-0000-00009D050000}"/>
    <cellStyle name="Comma 2 2 2 3 2 3 2 6" xfId="5247" xr:uid="{00000000-0005-0000-0000-00009E050000}"/>
    <cellStyle name="Comma 2 2 2 3 2 3 3" xfId="1238" xr:uid="{00000000-0005-0000-0000-00009F050000}"/>
    <cellStyle name="Comma 2 2 2 3 2 3 3 2" xfId="2460" xr:uid="{00000000-0005-0000-0000-0000A0050000}"/>
    <cellStyle name="Comma 2 2 2 3 2 3 3 2 2" xfId="11755" xr:uid="{00000000-0005-0000-0000-0000A1050000}"/>
    <cellStyle name="Comma 2 2 2 3 2 3 3 2 3" xfId="8663" xr:uid="{00000000-0005-0000-0000-0000A2050000}"/>
    <cellStyle name="Comma 2 2 2 3 2 3 3 3" xfId="4330" xr:uid="{00000000-0005-0000-0000-0000A3050000}"/>
    <cellStyle name="Comma 2 2 2 3 2 3 3 3 2" xfId="13625" xr:uid="{00000000-0005-0000-0000-0000A4050000}"/>
    <cellStyle name="Comma 2 2 2 3 2 3 3 3 3" xfId="7441" xr:uid="{00000000-0005-0000-0000-0000A5050000}"/>
    <cellStyle name="Comma 2 2 2 3 2 3 3 4" xfId="10533" xr:uid="{00000000-0005-0000-0000-0000A6050000}"/>
    <cellStyle name="Comma 2 2 2 3 2 3 3 5" xfId="5571" xr:uid="{00000000-0005-0000-0000-0000A7050000}"/>
    <cellStyle name="Comma 2 2 2 3 2 3 4" xfId="481" xr:uid="{00000000-0005-0000-0000-0000A8050000}"/>
    <cellStyle name="Comma 2 2 2 3 2 3 4 2" xfId="2638" xr:uid="{00000000-0005-0000-0000-0000A9050000}"/>
    <cellStyle name="Comma 2 2 2 3 2 3 4 2 2" xfId="11933" xr:uid="{00000000-0005-0000-0000-0000AA050000}"/>
    <cellStyle name="Comma 2 2 2 3 2 3 4 2 3" xfId="8841" xr:uid="{00000000-0005-0000-0000-0000AB050000}"/>
    <cellStyle name="Comma 2 2 2 3 2 3 4 3" xfId="3573" xr:uid="{00000000-0005-0000-0000-0000AC050000}"/>
    <cellStyle name="Comma 2 2 2 3 2 3 4 3 2" xfId="12868" xr:uid="{00000000-0005-0000-0000-0000AD050000}"/>
    <cellStyle name="Comma 2 2 2 3 2 3 4 3 3" xfId="6684" xr:uid="{00000000-0005-0000-0000-0000AE050000}"/>
    <cellStyle name="Comma 2 2 2 3 2 3 4 4" xfId="9776" xr:uid="{00000000-0005-0000-0000-0000AF050000}"/>
    <cellStyle name="Comma 2 2 2 3 2 3 4 5" xfId="5749" xr:uid="{00000000-0005-0000-0000-0000B0050000}"/>
    <cellStyle name="Comma 2 2 2 3 2 3 5" xfId="1703" xr:uid="{00000000-0005-0000-0000-0000B1050000}"/>
    <cellStyle name="Comma 2 2 2 3 2 3 5 2" xfId="10998" xr:uid="{00000000-0005-0000-0000-0000B2050000}"/>
    <cellStyle name="Comma 2 2 2 3 2 3 5 3" xfId="7906" xr:uid="{00000000-0005-0000-0000-0000B3050000}"/>
    <cellStyle name="Comma 2 2 2 3 2 3 6" xfId="3395" xr:uid="{00000000-0005-0000-0000-0000B4050000}"/>
    <cellStyle name="Comma 2 2 2 3 2 3 6 2" xfId="12690" xr:uid="{00000000-0005-0000-0000-0000B5050000}"/>
    <cellStyle name="Comma 2 2 2 3 2 3 6 3" xfId="6506" xr:uid="{00000000-0005-0000-0000-0000B6050000}"/>
    <cellStyle name="Comma 2 2 2 3 2 3 7" xfId="9598" xr:uid="{00000000-0005-0000-0000-0000B7050000}"/>
    <cellStyle name="Comma 2 2 2 3 2 3 8" xfId="4814" xr:uid="{00000000-0005-0000-0000-0000B8050000}"/>
    <cellStyle name="Comma 2 2 2 3 2 4" xfId="141" xr:uid="{00000000-0005-0000-0000-0000B9050000}"/>
    <cellStyle name="Comma 2 2 2 3 2 4 2" xfId="1076" xr:uid="{00000000-0005-0000-0000-0000BA050000}"/>
    <cellStyle name="Comma 2 2 2 3 2 4 2 2" xfId="2298" xr:uid="{00000000-0005-0000-0000-0000BB050000}"/>
    <cellStyle name="Comma 2 2 2 3 2 4 2 2 2" xfId="11593" xr:uid="{00000000-0005-0000-0000-0000BC050000}"/>
    <cellStyle name="Comma 2 2 2 3 2 4 2 2 3" xfId="8501" xr:uid="{00000000-0005-0000-0000-0000BD050000}"/>
    <cellStyle name="Comma 2 2 2 3 2 4 2 3" xfId="4168" xr:uid="{00000000-0005-0000-0000-0000BE050000}"/>
    <cellStyle name="Comma 2 2 2 3 2 4 2 3 2" xfId="13463" xr:uid="{00000000-0005-0000-0000-0000BF050000}"/>
    <cellStyle name="Comma 2 2 2 3 2 4 2 3 3" xfId="7279" xr:uid="{00000000-0005-0000-0000-0000C0050000}"/>
    <cellStyle name="Comma 2 2 2 3 2 4 2 4" xfId="10371" xr:uid="{00000000-0005-0000-0000-0000C1050000}"/>
    <cellStyle name="Comma 2 2 2 3 2 4 2 5" xfId="5409" xr:uid="{00000000-0005-0000-0000-0000C2050000}"/>
    <cellStyle name="Comma 2 2 2 3 2 4 3" xfId="752" xr:uid="{00000000-0005-0000-0000-0000C3050000}"/>
    <cellStyle name="Comma 2 2 2 3 2 4 3 2" xfId="2909" xr:uid="{00000000-0005-0000-0000-0000C4050000}"/>
    <cellStyle name="Comma 2 2 2 3 2 4 3 2 2" xfId="12204" xr:uid="{00000000-0005-0000-0000-0000C5050000}"/>
    <cellStyle name="Comma 2 2 2 3 2 4 3 2 3" xfId="9112" xr:uid="{00000000-0005-0000-0000-0000C6050000}"/>
    <cellStyle name="Comma 2 2 2 3 2 4 3 3" xfId="3844" xr:uid="{00000000-0005-0000-0000-0000C7050000}"/>
    <cellStyle name="Comma 2 2 2 3 2 4 3 3 2" xfId="13139" xr:uid="{00000000-0005-0000-0000-0000C8050000}"/>
    <cellStyle name="Comma 2 2 2 3 2 4 3 3 3" xfId="6955" xr:uid="{00000000-0005-0000-0000-0000C9050000}"/>
    <cellStyle name="Comma 2 2 2 3 2 4 3 4" xfId="10047" xr:uid="{00000000-0005-0000-0000-0000CA050000}"/>
    <cellStyle name="Comma 2 2 2 3 2 4 3 5" xfId="6020" xr:uid="{00000000-0005-0000-0000-0000CB050000}"/>
    <cellStyle name="Comma 2 2 2 3 2 4 4" xfId="1974" xr:uid="{00000000-0005-0000-0000-0000CC050000}"/>
    <cellStyle name="Comma 2 2 2 3 2 4 4 2" xfId="11269" xr:uid="{00000000-0005-0000-0000-0000CD050000}"/>
    <cellStyle name="Comma 2 2 2 3 2 4 4 3" xfId="8177" xr:uid="{00000000-0005-0000-0000-0000CE050000}"/>
    <cellStyle name="Comma 2 2 2 3 2 4 5" xfId="3233" xr:uid="{00000000-0005-0000-0000-0000CF050000}"/>
    <cellStyle name="Comma 2 2 2 3 2 4 5 2" xfId="12528" xr:uid="{00000000-0005-0000-0000-0000D0050000}"/>
    <cellStyle name="Comma 2 2 2 3 2 4 5 3" xfId="6344" xr:uid="{00000000-0005-0000-0000-0000D1050000}"/>
    <cellStyle name="Comma 2 2 2 3 2 4 6" xfId="9436" xr:uid="{00000000-0005-0000-0000-0000D2050000}"/>
    <cellStyle name="Comma 2 2 2 3 2 4 7" xfId="5085" xr:uid="{00000000-0005-0000-0000-0000D3050000}"/>
    <cellStyle name="Comma 2 2 2 3 2 5" xfId="679" xr:uid="{00000000-0005-0000-0000-0000D4050000}"/>
    <cellStyle name="Comma 2 2 2 3 2 5 2" xfId="1327" xr:uid="{00000000-0005-0000-0000-0000D5050000}"/>
    <cellStyle name="Comma 2 2 2 3 2 5 2 2" xfId="2836" xr:uid="{00000000-0005-0000-0000-0000D6050000}"/>
    <cellStyle name="Comma 2 2 2 3 2 5 2 2 2" xfId="12131" xr:uid="{00000000-0005-0000-0000-0000D7050000}"/>
    <cellStyle name="Comma 2 2 2 3 2 5 2 2 3" xfId="9039" xr:uid="{00000000-0005-0000-0000-0000D8050000}"/>
    <cellStyle name="Comma 2 2 2 3 2 5 2 3" xfId="4419" xr:uid="{00000000-0005-0000-0000-0000D9050000}"/>
    <cellStyle name="Comma 2 2 2 3 2 5 2 3 2" xfId="13714" xr:uid="{00000000-0005-0000-0000-0000DA050000}"/>
    <cellStyle name="Comma 2 2 2 3 2 5 2 3 3" xfId="7530" xr:uid="{00000000-0005-0000-0000-0000DB050000}"/>
    <cellStyle name="Comma 2 2 2 3 2 5 2 4" xfId="10622" xr:uid="{00000000-0005-0000-0000-0000DC050000}"/>
    <cellStyle name="Comma 2 2 2 3 2 5 2 5" xfId="5947" xr:uid="{00000000-0005-0000-0000-0000DD050000}"/>
    <cellStyle name="Comma 2 2 2 3 2 5 3" xfId="1901" xr:uid="{00000000-0005-0000-0000-0000DE050000}"/>
    <cellStyle name="Comma 2 2 2 3 2 5 3 2" xfId="11196" xr:uid="{00000000-0005-0000-0000-0000DF050000}"/>
    <cellStyle name="Comma 2 2 2 3 2 5 3 3" xfId="8104" xr:uid="{00000000-0005-0000-0000-0000E0050000}"/>
    <cellStyle name="Comma 2 2 2 3 2 5 4" xfId="3771" xr:uid="{00000000-0005-0000-0000-0000E1050000}"/>
    <cellStyle name="Comma 2 2 2 3 2 5 4 2" xfId="13066" xr:uid="{00000000-0005-0000-0000-0000E2050000}"/>
    <cellStyle name="Comma 2 2 2 3 2 5 4 3" xfId="6882" xr:uid="{00000000-0005-0000-0000-0000E3050000}"/>
    <cellStyle name="Comma 2 2 2 3 2 5 5" xfId="9974" xr:uid="{00000000-0005-0000-0000-0000E4050000}"/>
    <cellStyle name="Comma 2 2 2 3 2 5 6" xfId="5012" xr:uid="{00000000-0005-0000-0000-0000E5050000}"/>
    <cellStyle name="Comma 2 2 2 3 2 6" xfId="1003" xr:uid="{00000000-0005-0000-0000-0000E6050000}"/>
    <cellStyle name="Comma 2 2 2 3 2 6 2" xfId="2225" xr:uid="{00000000-0005-0000-0000-0000E7050000}"/>
    <cellStyle name="Comma 2 2 2 3 2 6 2 2" xfId="11520" xr:uid="{00000000-0005-0000-0000-0000E8050000}"/>
    <cellStyle name="Comma 2 2 2 3 2 6 2 3" xfId="8428" xr:uid="{00000000-0005-0000-0000-0000E9050000}"/>
    <cellStyle name="Comma 2 2 2 3 2 6 3" xfId="4095" xr:uid="{00000000-0005-0000-0000-0000EA050000}"/>
    <cellStyle name="Comma 2 2 2 3 2 6 3 2" xfId="13390" xr:uid="{00000000-0005-0000-0000-0000EB050000}"/>
    <cellStyle name="Comma 2 2 2 3 2 6 3 3" xfId="7206" xr:uid="{00000000-0005-0000-0000-0000EC050000}"/>
    <cellStyle name="Comma 2 2 2 3 2 6 4" xfId="10298" xr:uid="{00000000-0005-0000-0000-0000ED050000}"/>
    <cellStyle name="Comma 2 2 2 3 2 6 5" xfId="5336" xr:uid="{00000000-0005-0000-0000-0000EE050000}"/>
    <cellStyle name="Comma 2 2 2 3 2 7" xfId="408" xr:uid="{00000000-0005-0000-0000-0000EF050000}"/>
    <cellStyle name="Comma 2 2 2 3 2 7 2" xfId="2565" xr:uid="{00000000-0005-0000-0000-0000F0050000}"/>
    <cellStyle name="Comma 2 2 2 3 2 7 2 2" xfId="11860" xr:uid="{00000000-0005-0000-0000-0000F1050000}"/>
    <cellStyle name="Comma 2 2 2 3 2 7 2 3" xfId="8768" xr:uid="{00000000-0005-0000-0000-0000F2050000}"/>
    <cellStyle name="Comma 2 2 2 3 2 7 3" xfId="3500" xr:uid="{00000000-0005-0000-0000-0000F3050000}"/>
    <cellStyle name="Comma 2 2 2 3 2 7 3 2" xfId="12795" xr:uid="{00000000-0005-0000-0000-0000F4050000}"/>
    <cellStyle name="Comma 2 2 2 3 2 7 3 3" xfId="6611" xr:uid="{00000000-0005-0000-0000-0000F5050000}"/>
    <cellStyle name="Comma 2 2 2 3 2 7 4" xfId="9703" xr:uid="{00000000-0005-0000-0000-0000F6050000}"/>
    <cellStyle name="Comma 2 2 2 3 2 7 5" xfId="5676" xr:uid="{00000000-0005-0000-0000-0000F7050000}"/>
    <cellStyle name="Comma 2 2 2 3 2 8" xfId="1630" xr:uid="{00000000-0005-0000-0000-0000F8050000}"/>
    <cellStyle name="Comma 2 2 2 3 2 8 2" xfId="10925" xr:uid="{00000000-0005-0000-0000-0000F9050000}"/>
    <cellStyle name="Comma 2 2 2 3 2 8 3" xfId="7833" xr:uid="{00000000-0005-0000-0000-0000FA050000}"/>
    <cellStyle name="Comma 2 2 2 3 2 9" xfId="3160" xr:uid="{00000000-0005-0000-0000-0000FB050000}"/>
    <cellStyle name="Comma 2 2 2 3 2 9 2" xfId="12455" xr:uid="{00000000-0005-0000-0000-0000FC050000}"/>
    <cellStyle name="Comma 2 2 2 3 2 9 3" xfId="6271" xr:uid="{00000000-0005-0000-0000-0000FD050000}"/>
    <cellStyle name="Comma 2 2 2 3 3" xfId="194" xr:uid="{00000000-0005-0000-0000-0000FE050000}"/>
    <cellStyle name="Comma 2 2 2 3 3 2" xfId="805" xr:uid="{00000000-0005-0000-0000-0000FF050000}"/>
    <cellStyle name="Comma 2 2 2 3 3 2 2" xfId="1416" xr:uid="{00000000-0005-0000-0000-000000060000}"/>
    <cellStyle name="Comma 2 2 2 3 3 2 2 2" xfId="2962" xr:uid="{00000000-0005-0000-0000-000001060000}"/>
    <cellStyle name="Comma 2 2 2 3 3 2 2 2 2" xfId="12257" xr:uid="{00000000-0005-0000-0000-000002060000}"/>
    <cellStyle name="Comma 2 2 2 3 3 2 2 2 3" xfId="9165" xr:uid="{00000000-0005-0000-0000-000003060000}"/>
    <cellStyle name="Comma 2 2 2 3 3 2 2 3" xfId="4508" xr:uid="{00000000-0005-0000-0000-000004060000}"/>
    <cellStyle name="Comma 2 2 2 3 3 2 2 3 2" xfId="13803" xr:uid="{00000000-0005-0000-0000-000005060000}"/>
    <cellStyle name="Comma 2 2 2 3 3 2 2 3 3" xfId="7619" xr:uid="{00000000-0005-0000-0000-000006060000}"/>
    <cellStyle name="Comma 2 2 2 3 3 2 2 4" xfId="10711" xr:uid="{00000000-0005-0000-0000-000007060000}"/>
    <cellStyle name="Comma 2 2 2 3 3 2 2 5" xfId="6073" xr:uid="{00000000-0005-0000-0000-000008060000}"/>
    <cellStyle name="Comma 2 2 2 3 3 2 3" xfId="2027" xr:uid="{00000000-0005-0000-0000-000009060000}"/>
    <cellStyle name="Comma 2 2 2 3 3 2 3 2" xfId="11322" xr:uid="{00000000-0005-0000-0000-00000A060000}"/>
    <cellStyle name="Comma 2 2 2 3 3 2 3 3" xfId="8230" xr:uid="{00000000-0005-0000-0000-00000B060000}"/>
    <cellStyle name="Comma 2 2 2 3 3 2 4" xfId="3897" xr:uid="{00000000-0005-0000-0000-00000C060000}"/>
    <cellStyle name="Comma 2 2 2 3 3 2 4 2" xfId="13192" xr:uid="{00000000-0005-0000-0000-00000D060000}"/>
    <cellStyle name="Comma 2 2 2 3 3 2 4 3" xfId="7008" xr:uid="{00000000-0005-0000-0000-00000E060000}"/>
    <cellStyle name="Comma 2 2 2 3 3 2 5" xfId="10100" xr:uid="{00000000-0005-0000-0000-00000F060000}"/>
    <cellStyle name="Comma 2 2 2 3 3 2 6" xfId="5138" xr:uid="{00000000-0005-0000-0000-000010060000}"/>
    <cellStyle name="Comma 2 2 2 3 3 3" xfId="1129" xr:uid="{00000000-0005-0000-0000-000011060000}"/>
    <cellStyle name="Comma 2 2 2 3 3 3 2" xfId="2351" xr:uid="{00000000-0005-0000-0000-000012060000}"/>
    <cellStyle name="Comma 2 2 2 3 3 3 2 2" xfId="11646" xr:uid="{00000000-0005-0000-0000-000013060000}"/>
    <cellStyle name="Comma 2 2 2 3 3 3 2 3" xfId="8554" xr:uid="{00000000-0005-0000-0000-000014060000}"/>
    <cellStyle name="Comma 2 2 2 3 3 3 3" xfId="4221" xr:uid="{00000000-0005-0000-0000-000015060000}"/>
    <cellStyle name="Comma 2 2 2 3 3 3 3 2" xfId="13516" xr:uid="{00000000-0005-0000-0000-000016060000}"/>
    <cellStyle name="Comma 2 2 2 3 3 3 3 3" xfId="7332" xr:uid="{00000000-0005-0000-0000-000017060000}"/>
    <cellStyle name="Comma 2 2 2 3 3 3 4" xfId="10424" xr:uid="{00000000-0005-0000-0000-000018060000}"/>
    <cellStyle name="Comma 2 2 2 3 3 3 5" xfId="5462" xr:uid="{00000000-0005-0000-0000-000019060000}"/>
    <cellStyle name="Comma 2 2 2 3 3 4" xfId="534" xr:uid="{00000000-0005-0000-0000-00001A060000}"/>
    <cellStyle name="Comma 2 2 2 3 3 4 2" xfId="2691" xr:uid="{00000000-0005-0000-0000-00001B060000}"/>
    <cellStyle name="Comma 2 2 2 3 3 4 2 2" xfId="11986" xr:uid="{00000000-0005-0000-0000-00001C060000}"/>
    <cellStyle name="Comma 2 2 2 3 3 4 2 3" xfId="8894" xr:uid="{00000000-0005-0000-0000-00001D060000}"/>
    <cellStyle name="Comma 2 2 2 3 3 4 3" xfId="3626" xr:uid="{00000000-0005-0000-0000-00001E060000}"/>
    <cellStyle name="Comma 2 2 2 3 3 4 3 2" xfId="12921" xr:uid="{00000000-0005-0000-0000-00001F060000}"/>
    <cellStyle name="Comma 2 2 2 3 3 4 3 3" xfId="6737" xr:uid="{00000000-0005-0000-0000-000020060000}"/>
    <cellStyle name="Comma 2 2 2 3 3 4 4" xfId="9829" xr:uid="{00000000-0005-0000-0000-000021060000}"/>
    <cellStyle name="Comma 2 2 2 3 3 4 5" xfId="5802" xr:uid="{00000000-0005-0000-0000-000022060000}"/>
    <cellStyle name="Comma 2 2 2 3 3 5" xfId="1756" xr:uid="{00000000-0005-0000-0000-000023060000}"/>
    <cellStyle name="Comma 2 2 2 3 3 5 2" xfId="11051" xr:uid="{00000000-0005-0000-0000-000024060000}"/>
    <cellStyle name="Comma 2 2 2 3 3 5 3" xfId="7959" xr:uid="{00000000-0005-0000-0000-000025060000}"/>
    <cellStyle name="Comma 2 2 2 3 3 6" xfId="3286" xr:uid="{00000000-0005-0000-0000-000026060000}"/>
    <cellStyle name="Comma 2 2 2 3 3 6 2" xfId="12581" xr:uid="{00000000-0005-0000-0000-000027060000}"/>
    <cellStyle name="Comma 2 2 2 3 3 6 3" xfId="6397" xr:uid="{00000000-0005-0000-0000-000028060000}"/>
    <cellStyle name="Comma 2 2 2 3 3 7" xfId="9489" xr:uid="{00000000-0005-0000-0000-000029060000}"/>
    <cellStyle name="Comma 2 2 2 3 3 8" xfId="4867" xr:uid="{00000000-0005-0000-0000-00002A060000}"/>
    <cellStyle name="Comma 2 2 2 3 4" xfId="267" xr:uid="{00000000-0005-0000-0000-00002B060000}"/>
    <cellStyle name="Comma 2 2 2 3 4 2" xfId="878" xr:uid="{00000000-0005-0000-0000-00002C060000}"/>
    <cellStyle name="Comma 2 2 2 3 4 2 2" xfId="1489" xr:uid="{00000000-0005-0000-0000-00002D060000}"/>
    <cellStyle name="Comma 2 2 2 3 4 2 2 2" xfId="3035" xr:uid="{00000000-0005-0000-0000-00002E060000}"/>
    <cellStyle name="Comma 2 2 2 3 4 2 2 2 2" xfId="12330" xr:uid="{00000000-0005-0000-0000-00002F060000}"/>
    <cellStyle name="Comma 2 2 2 3 4 2 2 2 3" xfId="9238" xr:uid="{00000000-0005-0000-0000-000030060000}"/>
    <cellStyle name="Comma 2 2 2 3 4 2 2 3" xfId="4581" xr:uid="{00000000-0005-0000-0000-000031060000}"/>
    <cellStyle name="Comma 2 2 2 3 4 2 2 3 2" xfId="13876" xr:uid="{00000000-0005-0000-0000-000032060000}"/>
    <cellStyle name="Comma 2 2 2 3 4 2 2 3 3" xfId="7692" xr:uid="{00000000-0005-0000-0000-000033060000}"/>
    <cellStyle name="Comma 2 2 2 3 4 2 2 4" xfId="10784" xr:uid="{00000000-0005-0000-0000-000034060000}"/>
    <cellStyle name="Comma 2 2 2 3 4 2 2 5" xfId="6146" xr:uid="{00000000-0005-0000-0000-000035060000}"/>
    <cellStyle name="Comma 2 2 2 3 4 2 3" xfId="2100" xr:uid="{00000000-0005-0000-0000-000036060000}"/>
    <cellStyle name="Comma 2 2 2 3 4 2 3 2" xfId="11395" xr:uid="{00000000-0005-0000-0000-000037060000}"/>
    <cellStyle name="Comma 2 2 2 3 4 2 3 3" xfId="8303" xr:uid="{00000000-0005-0000-0000-000038060000}"/>
    <cellStyle name="Comma 2 2 2 3 4 2 4" xfId="3970" xr:uid="{00000000-0005-0000-0000-000039060000}"/>
    <cellStyle name="Comma 2 2 2 3 4 2 4 2" xfId="13265" xr:uid="{00000000-0005-0000-0000-00003A060000}"/>
    <cellStyle name="Comma 2 2 2 3 4 2 4 3" xfId="7081" xr:uid="{00000000-0005-0000-0000-00003B060000}"/>
    <cellStyle name="Comma 2 2 2 3 4 2 5" xfId="10173" xr:uid="{00000000-0005-0000-0000-00003C060000}"/>
    <cellStyle name="Comma 2 2 2 3 4 2 6" xfId="5211" xr:uid="{00000000-0005-0000-0000-00003D060000}"/>
    <cellStyle name="Comma 2 2 2 3 4 3" xfId="1202" xr:uid="{00000000-0005-0000-0000-00003E060000}"/>
    <cellStyle name="Comma 2 2 2 3 4 3 2" xfId="2424" xr:uid="{00000000-0005-0000-0000-00003F060000}"/>
    <cellStyle name="Comma 2 2 2 3 4 3 2 2" xfId="11719" xr:uid="{00000000-0005-0000-0000-000040060000}"/>
    <cellStyle name="Comma 2 2 2 3 4 3 2 3" xfId="8627" xr:uid="{00000000-0005-0000-0000-000041060000}"/>
    <cellStyle name="Comma 2 2 2 3 4 3 3" xfId="4294" xr:uid="{00000000-0005-0000-0000-000042060000}"/>
    <cellStyle name="Comma 2 2 2 3 4 3 3 2" xfId="13589" xr:uid="{00000000-0005-0000-0000-000043060000}"/>
    <cellStyle name="Comma 2 2 2 3 4 3 3 3" xfId="7405" xr:uid="{00000000-0005-0000-0000-000044060000}"/>
    <cellStyle name="Comma 2 2 2 3 4 3 4" xfId="10497" xr:uid="{00000000-0005-0000-0000-000045060000}"/>
    <cellStyle name="Comma 2 2 2 3 4 3 5" xfId="5535" xr:uid="{00000000-0005-0000-0000-000046060000}"/>
    <cellStyle name="Comma 2 2 2 3 4 4" xfId="445" xr:uid="{00000000-0005-0000-0000-000047060000}"/>
    <cellStyle name="Comma 2 2 2 3 4 4 2" xfId="2602" xr:uid="{00000000-0005-0000-0000-000048060000}"/>
    <cellStyle name="Comma 2 2 2 3 4 4 2 2" xfId="11897" xr:uid="{00000000-0005-0000-0000-000049060000}"/>
    <cellStyle name="Comma 2 2 2 3 4 4 2 3" xfId="8805" xr:uid="{00000000-0005-0000-0000-00004A060000}"/>
    <cellStyle name="Comma 2 2 2 3 4 4 3" xfId="3537" xr:uid="{00000000-0005-0000-0000-00004B060000}"/>
    <cellStyle name="Comma 2 2 2 3 4 4 3 2" xfId="12832" xr:uid="{00000000-0005-0000-0000-00004C060000}"/>
    <cellStyle name="Comma 2 2 2 3 4 4 3 3" xfId="6648" xr:uid="{00000000-0005-0000-0000-00004D060000}"/>
    <cellStyle name="Comma 2 2 2 3 4 4 4" xfId="9740" xr:uid="{00000000-0005-0000-0000-00004E060000}"/>
    <cellStyle name="Comma 2 2 2 3 4 4 5" xfId="5713" xr:uid="{00000000-0005-0000-0000-00004F060000}"/>
    <cellStyle name="Comma 2 2 2 3 4 5" xfId="1667" xr:uid="{00000000-0005-0000-0000-000050060000}"/>
    <cellStyle name="Comma 2 2 2 3 4 5 2" xfId="10962" xr:uid="{00000000-0005-0000-0000-000051060000}"/>
    <cellStyle name="Comma 2 2 2 3 4 5 3" xfId="7870" xr:uid="{00000000-0005-0000-0000-000052060000}"/>
    <cellStyle name="Comma 2 2 2 3 4 6" xfId="3359" xr:uid="{00000000-0005-0000-0000-000053060000}"/>
    <cellStyle name="Comma 2 2 2 3 4 6 2" xfId="12654" xr:uid="{00000000-0005-0000-0000-000054060000}"/>
    <cellStyle name="Comma 2 2 2 3 4 6 3" xfId="6470" xr:uid="{00000000-0005-0000-0000-000055060000}"/>
    <cellStyle name="Comma 2 2 2 3 4 7" xfId="9562" xr:uid="{00000000-0005-0000-0000-000056060000}"/>
    <cellStyle name="Comma 2 2 2 3 4 8" xfId="4778" xr:uid="{00000000-0005-0000-0000-000057060000}"/>
    <cellStyle name="Comma 2 2 2 3 5" xfId="105" xr:uid="{00000000-0005-0000-0000-000058060000}"/>
    <cellStyle name="Comma 2 2 2 3 5 2" xfId="716" xr:uid="{00000000-0005-0000-0000-000059060000}"/>
    <cellStyle name="Comma 2 2 2 3 5 2 2" xfId="1363" xr:uid="{00000000-0005-0000-0000-00005A060000}"/>
    <cellStyle name="Comma 2 2 2 3 5 2 2 2" xfId="2873" xr:uid="{00000000-0005-0000-0000-00005B060000}"/>
    <cellStyle name="Comma 2 2 2 3 5 2 2 2 2" xfId="12168" xr:uid="{00000000-0005-0000-0000-00005C060000}"/>
    <cellStyle name="Comma 2 2 2 3 5 2 2 2 3" xfId="9076" xr:uid="{00000000-0005-0000-0000-00005D060000}"/>
    <cellStyle name="Comma 2 2 2 3 5 2 2 3" xfId="4455" xr:uid="{00000000-0005-0000-0000-00005E060000}"/>
    <cellStyle name="Comma 2 2 2 3 5 2 2 3 2" xfId="13750" xr:uid="{00000000-0005-0000-0000-00005F060000}"/>
    <cellStyle name="Comma 2 2 2 3 5 2 2 3 3" xfId="7566" xr:uid="{00000000-0005-0000-0000-000060060000}"/>
    <cellStyle name="Comma 2 2 2 3 5 2 2 4" xfId="10658" xr:uid="{00000000-0005-0000-0000-000061060000}"/>
    <cellStyle name="Comma 2 2 2 3 5 2 2 5" xfId="5984" xr:uid="{00000000-0005-0000-0000-000062060000}"/>
    <cellStyle name="Comma 2 2 2 3 5 2 3" xfId="1938" xr:uid="{00000000-0005-0000-0000-000063060000}"/>
    <cellStyle name="Comma 2 2 2 3 5 2 3 2" xfId="11233" xr:uid="{00000000-0005-0000-0000-000064060000}"/>
    <cellStyle name="Comma 2 2 2 3 5 2 3 3" xfId="8141" xr:uid="{00000000-0005-0000-0000-000065060000}"/>
    <cellStyle name="Comma 2 2 2 3 5 2 4" xfId="3808" xr:uid="{00000000-0005-0000-0000-000066060000}"/>
    <cellStyle name="Comma 2 2 2 3 5 2 4 2" xfId="13103" xr:uid="{00000000-0005-0000-0000-000067060000}"/>
    <cellStyle name="Comma 2 2 2 3 5 2 4 3" xfId="6919" xr:uid="{00000000-0005-0000-0000-000068060000}"/>
    <cellStyle name="Comma 2 2 2 3 5 2 5" xfId="10011" xr:uid="{00000000-0005-0000-0000-000069060000}"/>
    <cellStyle name="Comma 2 2 2 3 5 2 6" xfId="5049" xr:uid="{00000000-0005-0000-0000-00006A060000}"/>
    <cellStyle name="Comma 2 2 2 3 5 3" xfId="1040" xr:uid="{00000000-0005-0000-0000-00006B060000}"/>
    <cellStyle name="Comma 2 2 2 3 5 3 2" xfId="2262" xr:uid="{00000000-0005-0000-0000-00006C060000}"/>
    <cellStyle name="Comma 2 2 2 3 5 3 2 2" xfId="11557" xr:uid="{00000000-0005-0000-0000-00006D060000}"/>
    <cellStyle name="Comma 2 2 2 3 5 3 2 3" xfId="8465" xr:uid="{00000000-0005-0000-0000-00006E060000}"/>
    <cellStyle name="Comma 2 2 2 3 5 3 3" xfId="4132" xr:uid="{00000000-0005-0000-0000-00006F060000}"/>
    <cellStyle name="Comma 2 2 2 3 5 3 3 2" xfId="13427" xr:uid="{00000000-0005-0000-0000-000070060000}"/>
    <cellStyle name="Comma 2 2 2 3 5 3 3 3" xfId="7243" xr:uid="{00000000-0005-0000-0000-000071060000}"/>
    <cellStyle name="Comma 2 2 2 3 5 3 4" xfId="10335" xr:uid="{00000000-0005-0000-0000-000072060000}"/>
    <cellStyle name="Comma 2 2 2 3 5 3 5" xfId="5373" xr:uid="{00000000-0005-0000-0000-000073060000}"/>
    <cellStyle name="Comma 2 2 2 3 5 4" xfId="617" xr:uid="{00000000-0005-0000-0000-000074060000}"/>
    <cellStyle name="Comma 2 2 2 3 5 4 2" xfId="2774" xr:uid="{00000000-0005-0000-0000-000075060000}"/>
    <cellStyle name="Comma 2 2 2 3 5 4 2 2" xfId="12069" xr:uid="{00000000-0005-0000-0000-000076060000}"/>
    <cellStyle name="Comma 2 2 2 3 5 4 2 3" xfId="8977" xr:uid="{00000000-0005-0000-0000-000077060000}"/>
    <cellStyle name="Comma 2 2 2 3 5 4 3" xfId="3709" xr:uid="{00000000-0005-0000-0000-000078060000}"/>
    <cellStyle name="Comma 2 2 2 3 5 4 3 2" xfId="13004" xr:uid="{00000000-0005-0000-0000-000079060000}"/>
    <cellStyle name="Comma 2 2 2 3 5 4 3 3" xfId="6820" xr:uid="{00000000-0005-0000-0000-00007A060000}"/>
    <cellStyle name="Comma 2 2 2 3 5 4 4" xfId="9912" xr:uid="{00000000-0005-0000-0000-00007B060000}"/>
    <cellStyle name="Comma 2 2 2 3 5 4 5" xfId="5885" xr:uid="{00000000-0005-0000-0000-00007C060000}"/>
    <cellStyle name="Comma 2 2 2 3 5 5" xfId="1839" xr:uid="{00000000-0005-0000-0000-00007D060000}"/>
    <cellStyle name="Comma 2 2 2 3 5 5 2" xfId="11134" xr:uid="{00000000-0005-0000-0000-00007E060000}"/>
    <cellStyle name="Comma 2 2 2 3 5 5 3" xfId="8042" xr:uid="{00000000-0005-0000-0000-00007F060000}"/>
    <cellStyle name="Comma 2 2 2 3 5 6" xfId="3197" xr:uid="{00000000-0005-0000-0000-000080060000}"/>
    <cellStyle name="Comma 2 2 2 3 5 6 2" xfId="12492" xr:uid="{00000000-0005-0000-0000-000081060000}"/>
    <cellStyle name="Comma 2 2 2 3 5 6 3" xfId="6308" xr:uid="{00000000-0005-0000-0000-000082060000}"/>
    <cellStyle name="Comma 2 2 2 3 5 7" xfId="9400" xr:uid="{00000000-0005-0000-0000-000083060000}"/>
    <cellStyle name="Comma 2 2 2 3 5 8" xfId="4950" xr:uid="{00000000-0005-0000-0000-000084060000}"/>
    <cellStyle name="Comma 2 2 2 3 6" xfId="642" xr:uid="{00000000-0005-0000-0000-000085060000}"/>
    <cellStyle name="Comma 2 2 2 3 6 2" xfId="1290" xr:uid="{00000000-0005-0000-0000-000086060000}"/>
    <cellStyle name="Comma 2 2 2 3 6 2 2" xfId="2799" xr:uid="{00000000-0005-0000-0000-000087060000}"/>
    <cellStyle name="Comma 2 2 2 3 6 2 2 2" xfId="12094" xr:uid="{00000000-0005-0000-0000-000088060000}"/>
    <cellStyle name="Comma 2 2 2 3 6 2 2 3" xfId="9002" xr:uid="{00000000-0005-0000-0000-000089060000}"/>
    <cellStyle name="Comma 2 2 2 3 6 2 3" xfId="4382" xr:uid="{00000000-0005-0000-0000-00008A060000}"/>
    <cellStyle name="Comma 2 2 2 3 6 2 3 2" xfId="13677" xr:uid="{00000000-0005-0000-0000-00008B060000}"/>
    <cellStyle name="Comma 2 2 2 3 6 2 3 3" xfId="7493" xr:uid="{00000000-0005-0000-0000-00008C060000}"/>
    <cellStyle name="Comma 2 2 2 3 6 2 4" xfId="10585" xr:uid="{00000000-0005-0000-0000-00008D060000}"/>
    <cellStyle name="Comma 2 2 2 3 6 2 5" xfId="5910" xr:uid="{00000000-0005-0000-0000-00008E060000}"/>
    <cellStyle name="Comma 2 2 2 3 6 3" xfId="1864" xr:uid="{00000000-0005-0000-0000-00008F060000}"/>
    <cellStyle name="Comma 2 2 2 3 6 3 2" xfId="11159" xr:uid="{00000000-0005-0000-0000-000090060000}"/>
    <cellStyle name="Comma 2 2 2 3 6 3 3" xfId="8067" xr:uid="{00000000-0005-0000-0000-000091060000}"/>
    <cellStyle name="Comma 2 2 2 3 6 4" xfId="3734" xr:uid="{00000000-0005-0000-0000-000092060000}"/>
    <cellStyle name="Comma 2 2 2 3 6 4 2" xfId="13029" xr:uid="{00000000-0005-0000-0000-000093060000}"/>
    <cellStyle name="Comma 2 2 2 3 6 4 3" xfId="6845" xr:uid="{00000000-0005-0000-0000-000094060000}"/>
    <cellStyle name="Comma 2 2 2 3 6 5" xfId="9937" xr:uid="{00000000-0005-0000-0000-000095060000}"/>
    <cellStyle name="Comma 2 2 2 3 6 6" xfId="4975" xr:uid="{00000000-0005-0000-0000-000096060000}"/>
    <cellStyle name="Comma 2 2 2 3 7" xfId="966" xr:uid="{00000000-0005-0000-0000-000097060000}"/>
    <cellStyle name="Comma 2 2 2 3 7 2" xfId="2188" xr:uid="{00000000-0005-0000-0000-000098060000}"/>
    <cellStyle name="Comma 2 2 2 3 7 2 2" xfId="11483" xr:uid="{00000000-0005-0000-0000-000099060000}"/>
    <cellStyle name="Comma 2 2 2 3 7 2 3" xfId="8391" xr:uid="{00000000-0005-0000-0000-00009A060000}"/>
    <cellStyle name="Comma 2 2 2 3 7 3" xfId="4058" xr:uid="{00000000-0005-0000-0000-00009B060000}"/>
    <cellStyle name="Comma 2 2 2 3 7 3 2" xfId="13353" xr:uid="{00000000-0005-0000-0000-00009C060000}"/>
    <cellStyle name="Comma 2 2 2 3 7 3 3" xfId="7169" xr:uid="{00000000-0005-0000-0000-00009D060000}"/>
    <cellStyle name="Comma 2 2 2 3 7 4" xfId="10261" xr:uid="{00000000-0005-0000-0000-00009E060000}"/>
    <cellStyle name="Comma 2 2 2 3 7 5" xfId="5299" xr:uid="{00000000-0005-0000-0000-00009F060000}"/>
    <cellStyle name="Comma 2 2 2 3 8" xfId="372" xr:uid="{00000000-0005-0000-0000-0000A0060000}"/>
    <cellStyle name="Comma 2 2 2 3 8 2" xfId="2529" xr:uid="{00000000-0005-0000-0000-0000A1060000}"/>
    <cellStyle name="Comma 2 2 2 3 8 2 2" xfId="11824" xr:uid="{00000000-0005-0000-0000-0000A2060000}"/>
    <cellStyle name="Comma 2 2 2 3 8 2 3" xfId="8732" xr:uid="{00000000-0005-0000-0000-0000A3060000}"/>
    <cellStyle name="Comma 2 2 2 3 8 3" xfId="3464" xr:uid="{00000000-0005-0000-0000-0000A4060000}"/>
    <cellStyle name="Comma 2 2 2 3 8 3 2" xfId="12759" xr:uid="{00000000-0005-0000-0000-0000A5060000}"/>
    <cellStyle name="Comma 2 2 2 3 8 3 3" xfId="6575" xr:uid="{00000000-0005-0000-0000-0000A6060000}"/>
    <cellStyle name="Comma 2 2 2 3 8 4" xfId="9667" xr:uid="{00000000-0005-0000-0000-0000A7060000}"/>
    <cellStyle name="Comma 2 2 2 3 8 5" xfId="5640" xr:uid="{00000000-0005-0000-0000-0000A8060000}"/>
    <cellStyle name="Comma 2 2 2 3 9" xfId="1594" xr:uid="{00000000-0005-0000-0000-0000A9060000}"/>
    <cellStyle name="Comma 2 2 2 3 9 2" xfId="10889" xr:uid="{00000000-0005-0000-0000-0000AA060000}"/>
    <cellStyle name="Comma 2 2 2 3 9 3" xfId="7797" xr:uid="{00000000-0005-0000-0000-0000AB060000}"/>
    <cellStyle name="Comma 2 2 2 4" xfId="48" xr:uid="{00000000-0005-0000-0000-0000AC060000}"/>
    <cellStyle name="Comma 2 2 2 4 10" xfId="9343" xr:uid="{00000000-0005-0000-0000-0000AD060000}"/>
    <cellStyle name="Comma 2 2 2 4 11" xfId="4721" xr:uid="{00000000-0005-0000-0000-0000AE060000}"/>
    <cellStyle name="Comma 2 2 2 4 2" xfId="210" xr:uid="{00000000-0005-0000-0000-0000AF060000}"/>
    <cellStyle name="Comma 2 2 2 4 2 2" xfId="821" xr:uid="{00000000-0005-0000-0000-0000B0060000}"/>
    <cellStyle name="Comma 2 2 2 4 2 2 2" xfId="1432" xr:uid="{00000000-0005-0000-0000-0000B1060000}"/>
    <cellStyle name="Comma 2 2 2 4 2 2 2 2" xfId="2978" xr:uid="{00000000-0005-0000-0000-0000B2060000}"/>
    <cellStyle name="Comma 2 2 2 4 2 2 2 2 2" xfId="12273" xr:uid="{00000000-0005-0000-0000-0000B3060000}"/>
    <cellStyle name="Comma 2 2 2 4 2 2 2 2 3" xfId="9181" xr:uid="{00000000-0005-0000-0000-0000B4060000}"/>
    <cellStyle name="Comma 2 2 2 4 2 2 2 3" xfId="4524" xr:uid="{00000000-0005-0000-0000-0000B5060000}"/>
    <cellStyle name="Comma 2 2 2 4 2 2 2 3 2" xfId="13819" xr:uid="{00000000-0005-0000-0000-0000B6060000}"/>
    <cellStyle name="Comma 2 2 2 4 2 2 2 3 3" xfId="7635" xr:uid="{00000000-0005-0000-0000-0000B7060000}"/>
    <cellStyle name="Comma 2 2 2 4 2 2 2 4" xfId="10727" xr:uid="{00000000-0005-0000-0000-0000B8060000}"/>
    <cellStyle name="Comma 2 2 2 4 2 2 2 5" xfId="6089" xr:uid="{00000000-0005-0000-0000-0000B9060000}"/>
    <cellStyle name="Comma 2 2 2 4 2 2 3" xfId="2043" xr:uid="{00000000-0005-0000-0000-0000BA060000}"/>
    <cellStyle name="Comma 2 2 2 4 2 2 3 2" xfId="11338" xr:uid="{00000000-0005-0000-0000-0000BB060000}"/>
    <cellStyle name="Comma 2 2 2 4 2 2 3 3" xfId="8246" xr:uid="{00000000-0005-0000-0000-0000BC060000}"/>
    <cellStyle name="Comma 2 2 2 4 2 2 4" xfId="3913" xr:uid="{00000000-0005-0000-0000-0000BD060000}"/>
    <cellStyle name="Comma 2 2 2 4 2 2 4 2" xfId="13208" xr:uid="{00000000-0005-0000-0000-0000BE060000}"/>
    <cellStyle name="Comma 2 2 2 4 2 2 4 3" xfId="7024" xr:uid="{00000000-0005-0000-0000-0000BF060000}"/>
    <cellStyle name="Comma 2 2 2 4 2 2 5" xfId="10116" xr:uid="{00000000-0005-0000-0000-0000C0060000}"/>
    <cellStyle name="Comma 2 2 2 4 2 2 6" xfId="5154" xr:uid="{00000000-0005-0000-0000-0000C1060000}"/>
    <cellStyle name="Comma 2 2 2 4 2 3" xfId="1145" xr:uid="{00000000-0005-0000-0000-0000C2060000}"/>
    <cellStyle name="Comma 2 2 2 4 2 3 2" xfId="2367" xr:uid="{00000000-0005-0000-0000-0000C3060000}"/>
    <cellStyle name="Comma 2 2 2 4 2 3 2 2" xfId="11662" xr:uid="{00000000-0005-0000-0000-0000C4060000}"/>
    <cellStyle name="Comma 2 2 2 4 2 3 2 3" xfId="8570" xr:uid="{00000000-0005-0000-0000-0000C5060000}"/>
    <cellStyle name="Comma 2 2 2 4 2 3 3" xfId="4237" xr:uid="{00000000-0005-0000-0000-0000C6060000}"/>
    <cellStyle name="Comma 2 2 2 4 2 3 3 2" xfId="13532" xr:uid="{00000000-0005-0000-0000-0000C7060000}"/>
    <cellStyle name="Comma 2 2 2 4 2 3 3 3" xfId="7348" xr:uid="{00000000-0005-0000-0000-0000C8060000}"/>
    <cellStyle name="Comma 2 2 2 4 2 3 4" xfId="10440" xr:uid="{00000000-0005-0000-0000-0000C9060000}"/>
    <cellStyle name="Comma 2 2 2 4 2 3 5" xfId="5478" xr:uid="{00000000-0005-0000-0000-0000CA060000}"/>
    <cellStyle name="Comma 2 2 2 4 2 4" xfId="550" xr:uid="{00000000-0005-0000-0000-0000CB060000}"/>
    <cellStyle name="Comma 2 2 2 4 2 4 2" xfId="2707" xr:uid="{00000000-0005-0000-0000-0000CC060000}"/>
    <cellStyle name="Comma 2 2 2 4 2 4 2 2" xfId="12002" xr:uid="{00000000-0005-0000-0000-0000CD060000}"/>
    <cellStyle name="Comma 2 2 2 4 2 4 2 3" xfId="8910" xr:uid="{00000000-0005-0000-0000-0000CE060000}"/>
    <cellStyle name="Comma 2 2 2 4 2 4 3" xfId="3642" xr:uid="{00000000-0005-0000-0000-0000CF060000}"/>
    <cellStyle name="Comma 2 2 2 4 2 4 3 2" xfId="12937" xr:uid="{00000000-0005-0000-0000-0000D0060000}"/>
    <cellStyle name="Comma 2 2 2 4 2 4 3 3" xfId="6753" xr:uid="{00000000-0005-0000-0000-0000D1060000}"/>
    <cellStyle name="Comma 2 2 2 4 2 4 4" xfId="9845" xr:uid="{00000000-0005-0000-0000-0000D2060000}"/>
    <cellStyle name="Comma 2 2 2 4 2 4 5" xfId="5818" xr:uid="{00000000-0005-0000-0000-0000D3060000}"/>
    <cellStyle name="Comma 2 2 2 4 2 5" xfId="1772" xr:uid="{00000000-0005-0000-0000-0000D4060000}"/>
    <cellStyle name="Comma 2 2 2 4 2 5 2" xfId="11067" xr:uid="{00000000-0005-0000-0000-0000D5060000}"/>
    <cellStyle name="Comma 2 2 2 4 2 5 3" xfId="7975" xr:uid="{00000000-0005-0000-0000-0000D6060000}"/>
    <cellStyle name="Comma 2 2 2 4 2 6" xfId="3302" xr:uid="{00000000-0005-0000-0000-0000D7060000}"/>
    <cellStyle name="Comma 2 2 2 4 2 6 2" xfId="12597" xr:uid="{00000000-0005-0000-0000-0000D8060000}"/>
    <cellStyle name="Comma 2 2 2 4 2 6 3" xfId="6413" xr:uid="{00000000-0005-0000-0000-0000D9060000}"/>
    <cellStyle name="Comma 2 2 2 4 2 7" xfId="9505" xr:uid="{00000000-0005-0000-0000-0000DA060000}"/>
    <cellStyle name="Comma 2 2 2 4 2 8" xfId="4883" xr:uid="{00000000-0005-0000-0000-0000DB060000}"/>
    <cellStyle name="Comma 2 2 2 4 3" xfId="283" xr:uid="{00000000-0005-0000-0000-0000DC060000}"/>
    <cellStyle name="Comma 2 2 2 4 3 2" xfId="894" xr:uid="{00000000-0005-0000-0000-0000DD060000}"/>
    <cellStyle name="Comma 2 2 2 4 3 2 2" xfId="1505" xr:uid="{00000000-0005-0000-0000-0000DE060000}"/>
    <cellStyle name="Comma 2 2 2 4 3 2 2 2" xfId="3051" xr:uid="{00000000-0005-0000-0000-0000DF060000}"/>
    <cellStyle name="Comma 2 2 2 4 3 2 2 2 2" xfId="12346" xr:uid="{00000000-0005-0000-0000-0000E0060000}"/>
    <cellStyle name="Comma 2 2 2 4 3 2 2 2 3" xfId="9254" xr:uid="{00000000-0005-0000-0000-0000E1060000}"/>
    <cellStyle name="Comma 2 2 2 4 3 2 2 3" xfId="4597" xr:uid="{00000000-0005-0000-0000-0000E2060000}"/>
    <cellStyle name="Comma 2 2 2 4 3 2 2 3 2" xfId="13892" xr:uid="{00000000-0005-0000-0000-0000E3060000}"/>
    <cellStyle name="Comma 2 2 2 4 3 2 2 3 3" xfId="7708" xr:uid="{00000000-0005-0000-0000-0000E4060000}"/>
    <cellStyle name="Comma 2 2 2 4 3 2 2 4" xfId="10800" xr:uid="{00000000-0005-0000-0000-0000E5060000}"/>
    <cellStyle name="Comma 2 2 2 4 3 2 2 5" xfId="6162" xr:uid="{00000000-0005-0000-0000-0000E6060000}"/>
    <cellStyle name="Comma 2 2 2 4 3 2 3" xfId="2116" xr:uid="{00000000-0005-0000-0000-0000E7060000}"/>
    <cellStyle name="Comma 2 2 2 4 3 2 3 2" xfId="11411" xr:uid="{00000000-0005-0000-0000-0000E8060000}"/>
    <cellStyle name="Comma 2 2 2 4 3 2 3 3" xfId="8319" xr:uid="{00000000-0005-0000-0000-0000E9060000}"/>
    <cellStyle name="Comma 2 2 2 4 3 2 4" xfId="3986" xr:uid="{00000000-0005-0000-0000-0000EA060000}"/>
    <cellStyle name="Comma 2 2 2 4 3 2 4 2" xfId="13281" xr:uid="{00000000-0005-0000-0000-0000EB060000}"/>
    <cellStyle name="Comma 2 2 2 4 3 2 4 3" xfId="7097" xr:uid="{00000000-0005-0000-0000-0000EC060000}"/>
    <cellStyle name="Comma 2 2 2 4 3 2 5" xfId="10189" xr:uid="{00000000-0005-0000-0000-0000ED060000}"/>
    <cellStyle name="Comma 2 2 2 4 3 2 6" xfId="5227" xr:uid="{00000000-0005-0000-0000-0000EE060000}"/>
    <cellStyle name="Comma 2 2 2 4 3 3" xfId="1218" xr:uid="{00000000-0005-0000-0000-0000EF060000}"/>
    <cellStyle name="Comma 2 2 2 4 3 3 2" xfId="2440" xr:uid="{00000000-0005-0000-0000-0000F0060000}"/>
    <cellStyle name="Comma 2 2 2 4 3 3 2 2" xfId="11735" xr:uid="{00000000-0005-0000-0000-0000F1060000}"/>
    <cellStyle name="Comma 2 2 2 4 3 3 2 3" xfId="8643" xr:uid="{00000000-0005-0000-0000-0000F2060000}"/>
    <cellStyle name="Comma 2 2 2 4 3 3 3" xfId="4310" xr:uid="{00000000-0005-0000-0000-0000F3060000}"/>
    <cellStyle name="Comma 2 2 2 4 3 3 3 2" xfId="13605" xr:uid="{00000000-0005-0000-0000-0000F4060000}"/>
    <cellStyle name="Comma 2 2 2 4 3 3 3 3" xfId="7421" xr:uid="{00000000-0005-0000-0000-0000F5060000}"/>
    <cellStyle name="Comma 2 2 2 4 3 3 4" xfId="10513" xr:uid="{00000000-0005-0000-0000-0000F6060000}"/>
    <cellStyle name="Comma 2 2 2 4 3 3 5" xfId="5551" xr:uid="{00000000-0005-0000-0000-0000F7060000}"/>
    <cellStyle name="Comma 2 2 2 4 3 4" xfId="461" xr:uid="{00000000-0005-0000-0000-0000F8060000}"/>
    <cellStyle name="Comma 2 2 2 4 3 4 2" xfId="2618" xr:uid="{00000000-0005-0000-0000-0000F9060000}"/>
    <cellStyle name="Comma 2 2 2 4 3 4 2 2" xfId="11913" xr:uid="{00000000-0005-0000-0000-0000FA060000}"/>
    <cellStyle name="Comma 2 2 2 4 3 4 2 3" xfId="8821" xr:uid="{00000000-0005-0000-0000-0000FB060000}"/>
    <cellStyle name="Comma 2 2 2 4 3 4 3" xfId="3553" xr:uid="{00000000-0005-0000-0000-0000FC060000}"/>
    <cellStyle name="Comma 2 2 2 4 3 4 3 2" xfId="12848" xr:uid="{00000000-0005-0000-0000-0000FD060000}"/>
    <cellStyle name="Comma 2 2 2 4 3 4 3 3" xfId="6664" xr:uid="{00000000-0005-0000-0000-0000FE060000}"/>
    <cellStyle name="Comma 2 2 2 4 3 4 4" xfId="9756" xr:uid="{00000000-0005-0000-0000-0000FF060000}"/>
    <cellStyle name="Comma 2 2 2 4 3 4 5" xfId="5729" xr:uid="{00000000-0005-0000-0000-000000070000}"/>
    <cellStyle name="Comma 2 2 2 4 3 5" xfId="1683" xr:uid="{00000000-0005-0000-0000-000001070000}"/>
    <cellStyle name="Comma 2 2 2 4 3 5 2" xfId="10978" xr:uid="{00000000-0005-0000-0000-000002070000}"/>
    <cellStyle name="Comma 2 2 2 4 3 5 3" xfId="7886" xr:uid="{00000000-0005-0000-0000-000003070000}"/>
    <cellStyle name="Comma 2 2 2 4 3 6" xfId="3375" xr:uid="{00000000-0005-0000-0000-000004070000}"/>
    <cellStyle name="Comma 2 2 2 4 3 6 2" xfId="12670" xr:uid="{00000000-0005-0000-0000-000005070000}"/>
    <cellStyle name="Comma 2 2 2 4 3 6 3" xfId="6486" xr:uid="{00000000-0005-0000-0000-000006070000}"/>
    <cellStyle name="Comma 2 2 2 4 3 7" xfId="9578" xr:uid="{00000000-0005-0000-0000-000007070000}"/>
    <cellStyle name="Comma 2 2 2 4 3 8" xfId="4794" xr:uid="{00000000-0005-0000-0000-000008070000}"/>
    <cellStyle name="Comma 2 2 2 4 4" xfId="121" xr:uid="{00000000-0005-0000-0000-000009070000}"/>
    <cellStyle name="Comma 2 2 2 4 4 2" xfId="1056" xr:uid="{00000000-0005-0000-0000-00000A070000}"/>
    <cellStyle name="Comma 2 2 2 4 4 2 2" xfId="2278" xr:uid="{00000000-0005-0000-0000-00000B070000}"/>
    <cellStyle name="Comma 2 2 2 4 4 2 2 2" xfId="11573" xr:uid="{00000000-0005-0000-0000-00000C070000}"/>
    <cellStyle name="Comma 2 2 2 4 4 2 2 3" xfId="8481" xr:uid="{00000000-0005-0000-0000-00000D070000}"/>
    <cellStyle name="Comma 2 2 2 4 4 2 3" xfId="4148" xr:uid="{00000000-0005-0000-0000-00000E070000}"/>
    <cellStyle name="Comma 2 2 2 4 4 2 3 2" xfId="13443" xr:uid="{00000000-0005-0000-0000-00000F070000}"/>
    <cellStyle name="Comma 2 2 2 4 4 2 3 3" xfId="7259" xr:uid="{00000000-0005-0000-0000-000010070000}"/>
    <cellStyle name="Comma 2 2 2 4 4 2 4" xfId="10351" xr:uid="{00000000-0005-0000-0000-000011070000}"/>
    <cellStyle name="Comma 2 2 2 4 4 2 5" xfId="5389" xr:uid="{00000000-0005-0000-0000-000012070000}"/>
    <cellStyle name="Comma 2 2 2 4 4 3" xfId="732" xr:uid="{00000000-0005-0000-0000-000013070000}"/>
    <cellStyle name="Comma 2 2 2 4 4 3 2" xfId="2889" xr:uid="{00000000-0005-0000-0000-000014070000}"/>
    <cellStyle name="Comma 2 2 2 4 4 3 2 2" xfId="12184" xr:uid="{00000000-0005-0000-0000-000015070000}"/>
    <cellStyle name="Comma 2 2 2 4 4 3 2 3" xfId="9092" xr:uid="{00000000-0005-0000-0000-000016070000}"/>
    <cellStyle name="Comma 2 2 2 4 4 3 3" xfId="3824" xr:uid="{00000000-0005-0000-0000-000017070000}"/>
    <cellStyle name="Comma 2 2 2 4 4 3 3 2" xfId="13119" xr:uid="{00000000-0005-0000-0000-000018070000}"/>
    <cellStyle name="Comma 2 2 2 4 4 3 3 3" xfId="6935" xr:uid="{00000000-0005-0000-0000-000019070000}"/>
    <cellStyle name="Comma 2 2 2 4 4 3 4" xfId="10027" xr:uid="{00000000-0005-0000-0000-00001A070000}"/>
    <cellStyle name="Comma 2 2 2 4 4 3 5" xfId="6000" xr:uid="{00000000-0005-0000-0000-00001B070000}"/>
    <cellStyle name="Comma 2 2 2 4 4 4" xfId="1954" xr:uid="{00000000-0005-0000-0000-00001C070000}"/>
    <cellStyle name="Comma 2 2 2 4 4 4 2" xfId="11249" xr:uid="{00000000-0005-0000-0000-00001D070000}"/>
    <cellStyle name="Comma 2 2 2 4 4 4 3" xfId="8157" xr:uid="{00000000-0005-0000-0000-00001E070000}"/>
    <cellStyle name="Comma 2 2 2 4 4 5" xfId="3213" xr:uid="{00000000-0005-0000-0000-00001F070000}"/>
    <cellStyle name="Comma 2 2 2 4 4 5 2" xfId="12508" xr:uid="{00000000-0005-0000-0000-000020070000}"/>
    <cellStyle name="Comma 2 2 2 4 4 5 3" xfId="6324" xr:uid="{00000000-0005-0000-0000-000021070000}"/>
    <cellStyle name="Comma 2 2 2 4 4 6" xfId="9416" xr:uid="{00000000-0005-0000-0000-000022070000}"/>
    <cellStyle name="Comma 2 2 2 4 4 7" xfId="5065" xr:uid="{00000000-0005-0000-0000-000023070000}"/>
    <cellStyle name="Comma 2 2 2 4 5" xfId="659" xr:uid="{00000000-0005-0000-0000-000024070000}"/>
    <cellStyle name="Comma 2 2 2 4 5 2" xfId="1307" xr:uid="{00000000-0005-0000-0000-000025070000}"/>
    <cellStyle name="Comma 2 2 2 4 5 2 2" xfId="2816" xr:uid="{00000000-0005-0000-0000-000026070000}"/>
    <cellStyle name="Comma 2 2 2 4 5 2 2 2" xfId="12111" xr:uid="{00000000-0005-0000-0000-000027070000}"/>
    <cellStyle name="Comma 2 2 2 4 5 2 2 3" xfId="9019" xr:uid="{00000000-0005-0000-0000-000028070000}"/>
    <cellStyle name="Comma 2 2 2 4 5 2 3" xfId="4399" xr:uid="{00000000-0005-0000-0000-000029070000}"/>
    <cellStyle name="Comma 2 2 2 4 5 2 3 2" xfId="13694" xr:uid="{00000000-0005-0000-0000-00002A070000}"/>
    <cellStyle name="Comma 2 2 2 4 5 2 3 3" xfId="7510" xr:uid="{00000000-0005-0000-0000-00002B070000}"/>
    <cellStyle name="Comma 2 2 2 4 5 2 4" xfId="10602" xr:uid="{00000000-0005-0000-0000-00002C070000}"/>
    <cellStyle name="Comma 2 2 2 4 5 2 5" xfId="5927" xr:uid="{00000000-0005-0000-0000-00002D070000}"/>
    <cellStyle name="Comma 2 2 2 4 5 3" xfId="1881" xr:uid="{00000000-0005-0000-0000-00002E070000}"/>
    <cellStyle name="Comma 2 2 2 4 5 3 2" xfId="11176" xr:uid="{00000000-0005-0000-0000-00002F070000}"/>
    <cellStyle name="Comma 2 2 2 4 5 3 3" xfId="8084" xr:uid="{00000000-0005-0000-0000-000030070000}"/>
    <cellStyle name="Comma 2 2 2 4 5 4" xfId="3751" xr:uid="{00000000-0005-0000-0000-000031070000}"/>
    <cellStyle name="Comma 2 2 2 4 5 4 2" xfId="13046" xr:uid="{00000000-0005-0000-0000-000032070000}"/>
    <cellStyle name="Comma 2 2 2 4 5 4 3" xfId="6862" xr:uid="{00000000-0005-0000-0000-000033070000}"/>
    <cellStyle name="Comma 2 2 2 4 5 5" xfId="9954" xr:uid="{00000000-0005-0000-0000-000034070000}"/>
    <cellStyle name="Comma 2 2 2 4 5 6" xfId="4992" xr:uid="{00000000-0005-0000-0000-000035070000}"/>
    <cellStyle name="Comma 2 2 2 4 6" xfId="983" xr:uid="{00000000-0005-0000-0000-000036070000}"/>
    <cellStyle name="Comma 2 2 2 4 6 2" xfId="2205" xr:uid="{00000000-0005-0000-0000-000037070000}"/>
    <cellStyle name="Comma 2 2 2 4 6 2 2" xfId="11500" xr:uid="{00000000-0005-0000-0000-000038070000}"/>
    <cellStyle name="Comma 2 2 2 4 6 2 3" xfId="8408" xr:uid="{00000000-0005-0000-0000-000039070000}"/>
    <cellStyle name="Comma 2 2 2 4 6 3" xfId="4075" xr:uid="{00000000-0005-0000-0000-00003A070000}"/>
    <cellStyle name="Comma 2 2 2 4 6 3 2" xfId="13370" xr:uid="{00000000-0005-0000-0000-00003B070000}"/>
    <cellStyle name="Comma 2 2 2 4 6 3 3" xfId="7186" xr:uid="{00000000-0005-0000-0000-00003C070000}"/>
    <cellStyle name="Comma 2 2 2 4 6 4" xfId="10278" xr:uid="{00000000-0005-0000-0000-00003D070000}"/>
    <cellStyle name="Comma 2 2 2 4 6 5" xfId="5316" xr:uid="{00000000-0005-0000-0000-00003E070000}"/>
    <cellStyle name="Comma 2 2 2 4 7" xfId="388" xr:uid="{00000000-0005-0000-0000-00003F070000}"/>
    <cellStyle name="Comma 2 2 2 4 7 2" xfId="2545" xr:uid="{00000000-0005-0000-0000-000040070000}"/>
    <cellStyle name="Comma 2 2 2 4 7 2 2" xfId="11840" xr:uid="{00000000-0005-0000-0000-000041070000}"/>
    <cellStyle name="Comma 2 2 2 4 7 2 3" xfId="8748" xr:uid="{00000000-0005-0000-0000-000042070000}"/>
    <cellStyle name="Comma 2 2 2 4 7 3" xfId="3480" xr:uid="{00000000-0005-0000-0000-000043070000}"/>
    <cellStyle name="Comma 2 2 2 4 7 3 2" xfId="12775" xr:uid="{00000000-0005-0000-0000-000044070000}"/>
    <cellStyle name="Comma 2 2 2 4 7 3 3" xfId="6591" xr:uid="{00000000-0005-0000-0000-000045070000}"/>
    <cellStyle name="Comma 2 2 2 4 7 4" xfId="9683" xr:uid="{00000000-0005-0000-0000-000046070000}"/>
    <cellStyle name="Comma 2 2 2 4 7 5" xfId="5656" xr:uid="{00000000-0005-0000-0000-000047070000}"/>
    <cellStyle name="Comma 2 2 2 4 8" xfId="1610" xr:uid="{00000000-0005-0000-0000-000048070000}"/>
    <cellStyle name="Comma 2 2 2 4 8 2" xfId="10905" xr:uid="{00000000-0005-0000-0000-000049070000}"/>
    <cellStyle name="Comma 2 2 2 4 8 3" xfId="7813" xr:uid="{00000000-0005-0000-0000-00004A070000}"/>
    <cellStyle name="Comma 2 2 2 4 9" xfId="3140" xr:uid="{00000000-0005-0000-0000-00004B070000}"/>
    <cellStyle name="Comma 2 2 2 4 9 2" xfId="12435" xr:uid="{00000000-0005-0000-0000-00004C070000}"/>
    <cellStyle name="Comma 2 2 2 4 9 3" xfId="6251" xr:uid="{00000000-0005-0000-0000-00004D070000}"/>
    <cellStyle name="Comma 2 2 2 5" xfId="174" xr:uid="{00000000-0005-0000-0000-00004E070000}"/>
    <cellStyle name="Comma 2 2 2 5 2" xfId="319" xr:uid="{00000000-0005-0000-0000-00004F070000}"/>
    <cellStyle name="Comma 2 2 2 5 2 2" xfId="930" xr:uid="{00000000-0005-0000-0000-000050070000}"/>
    <cellStyle name="Comma 2 2 2 5 2 2 2" xfId="1541" xr:uid="{00000000-0005-0000-0000-000051070000}"/>
    <cellStyle name="Comma 2 2 2 5 2 2 2 2" xfId="3087" xr:uid="{00000000-0005-0000-0000-000052070000}"/>
    <cellStyle name="Comma 2 2 2 5 2 2 2 2 2" xfId="12382" xr:uid="{00000000-0005-0000-0000-000053070000}"/>
    <cellStyle name="Comma 2 2 2 5 2 2 2 2 3" xfId="9290" xr:uid="{00000000-0005-0000-0000-000054070000}"/>
    <cellStyle name="Comma 2 2 2 5 2 2 2 3" xfId="4633" xr:uid="{00000000-0005-0000-0000-000055070000}"/>
    <cellStyle name="Comma 2 2 2 5 2 2 2 3 2" xfId="13928" xr:uid="{00000000-0005-0000-0000-000056070000}"/>
    <cellStyle name="Comma 2 2 2 5 2 2 2 3 3" xfId="7744" xr:uid="{00000000-0005-0000-0000-000057070000}"/>
    <cellStyle name="Comma 2 2 2 5 2 2 2 4" xfId="10836" xr:uid="{00000000-0005-0000-0000-000058070000}"/>
    <cellStyle name="Comma 2 2 2 5 2 2 2 5" xfId="6198" xr:uid="{00000000-0005-0000-0000-000059070000}"/>
    <cellStyle name="Comma 2 2 2 5 2 2 3" xfId="2152" xr:uid="{00000000-0005-0000-0000-00005A070000}"/>
    <cellStyle name="Comma 2 2 2 5 2 2 3 2" xfId="11447" xr:uid="{00000000-0005-0000-0000-00005B070000}"/>
    <cellStyle name="Comma 2 2 2 5 2 2 3 3" xfId="8355" xr:uid="{00000000-0005-0000-0000-00005C070000}"/>
    <cellStyle name="Comma 2 2 2 5 2 2 4" xfId="4022" xr:uid="{00000000-0005-0000-0000-00005D070000}"/>
    <cellStyle name="Comma 2 2 2 5 2 2 4 2" xfId="13317" xr:uid="{00000000-0005-0000-0000-00005E070000}"/>
    <cellStyle name="Comma 2 2 2 5 2 2 4 3" xfId="7133" xr:uid="{00000000-0005-0000-0000-00005F070000}"/>
    <cellStyle name="Comma 2 2 2 5 2 2 5" xfId="10225" xr:uid="{00000000-0005-0000-0000-000060070000}"/>
    <cellStyle name="Comma 2 2 2 5 2 2 6" xfId="5263" xr:uid="{00000000-0005-0000-0000-000061070000}"/>
    <cellStyle name="Comma 2 2 2 5 2 3" xfId="1254" xr:uid="{00000000-0005-0000-0000-000062070000}"/>
    <cellStyle name="Comma 2 2 2 5 2 3 2" xfId="2476" xr:uid="{00000000-0005-0000-0000-000063070000}"/>
    <cellStyle name="Comma 2 2 2 5 2 3 2 2" xfId="11771" xr:uid="{00000000-0005-0000-0000-000064070000}"/>
    <cellStyle name="Comma 2 2 2 5 2 3 2 3" xfId="8679" xr:uid="{00000000-0005-0000-0000-000065070000}"/>
    <cellStyle name="Comma 2 2 2 5 2 3 3" xfId="4346" xr:uid="{00000000-0005-0000-0000-000066070000}"/>
    <cellStyle name="Comma 2 2 2 5 2 3 3 2" xfId="13641" xr:uid="{00000000-0005-0000-0000-000067070000}"/>
    <cellStyle name="Comma 2 2 2 5 2 3 3 3" xfId="7457" xr:uid="{00000000-0005-0000-0000-000068070000}"/>
    <cellStyle name="Comma 2 2 2 5 2 3 4" xfId="10549" xr:uid="{00000000-0005-0000-0000-000069070000}"/>
    <cellStyle name="Comma 2 2 2 5 2 3 5" xfId="5587" xr:uid="{00000000-0005-0000-0000-00006A070000}"/>
    <cellStyle name="Comma 2 2 2 5 2 4" xfId="514" xr:uid="{00000000-0005-0000-0000-00006B070000}"/>
    <cellStyle name="Comma 2 2 2 5 2 4 2" xfId="2671" xr:uid="{00000000-0005-0000-0000-00006C070000}"/>
    <cellStyle name="Comma 2 2 2 5 2 4 2 2" xfId="11966" xr:uid="{00000000-0005-0000-0000-00006D070000}"/>
    <cellStyle name="Comma 2 2 2 5 2 4 2 3" xfId="8874" xr:uid="{00000000-0005-0000-0000-00006E070000}"/>
    <cellStyle name="Comma 2 2 2 5 2 4 3" xfId="3606" xr:uid="{00000000-0005-0000-0000-00006F070000}"/>
    <cellStyle name="Comma 2 2 2 5 2 4 3 2" xfId="12901" xr:uid="{00000000-0005-0000-0000-000070070000}"/>
    <cellStyle name="Comma 2 2 2 5 2 4 3 3" xfId="6717" xr:uid="{00000000-0005-0000-0000-000071070000}"/>
    <cellStyle name="Comma 2 2 2 5 2 4 4" xfId="9809" xr:uid="{00000000-0005-0000-0000-000072070000}"/>
    <cellStyle name="Comma 2 2 2 5 2 4 5" xfId="5782" xr:uid="{00000000-0005-0000-0000-000073070000}"/>
    <cellStyle name="Comma 2 2 2 5 2 5" xfId="1736" xr:uid="{00000000-0005-0000-0000-000074070000}"/>
    <cellStyle name="Comma 2 2 2 5 2 5 2" xfId="11031" xr:uid="{00000000-0005-0000-0000-000075070000}"/>
    <cellStyle name="Comma 2 2 2 5 2 5 3" xfId="7939" xr:uid="{00000000-0005-0000-0000-000076070000}"/>
    <cellStyle name="Comma 2 2 2 5 2 6" xfId="3411" xr:uid="{00000000-0005-0000-0000-000077070000}"/>
    <cellStyle name="Comma 2 2 2 5 2 6 2" xfId="12706" xr:uid="{00000000-0005-0000-0000-000078070000}"/>
    <cellStyle name="Comma 2 2 2 5 2 6 3" xfId="6522" xr:uid="{00000000-0005-0000-0000-000079070000}"/>
    <cellStyle name="Comma 2 2 2 5 2 7" xfId="9614" xr:uid="{00000000-0005-0000-0000-00007A070000}"/>
    <cellStyle name="Comma 2 2 2 5 2 8" xfId="4847" xr:uid="{00000000-0005-0000-0000-00007B070000}"/>
    <cellStyle name="Comma 2 2 2 5 3" xfId="785" xr:uid="{00000000-0005-0000-0000-00007C070000}"/>
    <cellStyle name="Comma 2 2 2 5 3 2" xfId="1396" xr:uid="{00000000-0005-0000-0000-00007D070000}"/>
    <cellStyle name="Comma 2 2 2 5 3 2 2" xfId="2942" xr:uid="{00000000-0005-0000-0000-00007E070000}"/>
    <cellStyle name="Comma 2 2 2 5 3 2 2 2" xfId="12237" xr:uid="{00000000-0005-0000-0000-00007F070000}"/>
    <cellStyle name="Comma 2 2 2 5 3 2 2 3" xfId="9145" xr:uid="{00000000-0005-0000-0000-000080070000}"/>
    <cellStyle name="Comma 2 2 2 5 3 2 3" xfId="4488" xr:uid="{00000000-0005-0000-0000-000081070000}"/>
    <cellStyle name="Comma 2 2 2 5 3 2 3 2" xfId="13783" xr:uid="{00000000-0005-0000-0000-000082070000}"/>
    <cellStyle name="Comma 2 2 2 5 3 2 3 3" xfId="7599" xr:uid="{00000000-0005-0000-0000-000083070000}"/>
    <cellStyle name="Comma 2 2 2 5 3 2 4" xfId="10691" xr:uid="{00000000-0005-0000-0000-000084070000}"/>
    <cellStyle name="Comma 2 2 2 5 3 2 5" xfId="6053" xr:uid="{00000000-0005-0000-0000-000085070000}"/>
    <cellStyle name="Comma 2 2 2 5 3 3" xfId="2007" xr:uid="{00000000-0005-0000-0000-000086070000}"/>
    <cellStyle name="Comma 2 2 2 5 3 3 2" xfId="11302" xr:uid="{00000000-0005-0000-0000-000087070000}"/>
    <cellStyle name="Comma 2 2 2 5 3 3 3" xfId="8210" xr:uid="{00000000-0005-0000-0000-000088070000}"/>
    <cellStyle name="Comma 2 2 2 5 3 4" xfId="3877" xr:uid="{00000000-0005-0000-0000-000089070000}"/>
    <cellStyle name="Comma 2 2 2 5 3 4 2" xfId="13172" xr:uid="{00000000-0005-0000-0000-00008A070000}"/>
    <cellStyle name="Comma 2 2 2 5 3 4 3" xfId="6988" xr:uid="{00000000-0005-0000-0000-00008B070000}"/>
    <cellStyle name="Comma 2 2 2 5 3 5" xfId="10080" xr:uid="{00000000-0005-0000-0000-00008C070000}"/>
    <cellStyle name="Comma 2 2 2 5 3 6" xfId="5118" xr:uid="{00000000-0005-0000-0000-00008D070000}"/>
    <cellStyle name="Comma 2 2 2 5 4" xfId="1109" xr:uid="{00000000-0005-0000-0000-00008E070000}"/>
    <cellStyle name="Comma 2 2 2 5 4 2" xfId="2331" xr:uid="{00000000-0005-0000-0000-00008F070000}"/>
    <cellStyle name="Comma 2 2 2 5 4 2 2" xfId="11626" xr:uid="{00000000-0005-0000-0000-000090070000}"/>
    <cellStyle name="Comma 2 2 2 5 4 2 3" xfId="8534" xr:uid="{00000000-0005-0000-0000-000091070000}"/>
    <cellStyle name="Comma 2 2 2 5 4 3" xfId="4201" xr:uid="{00000000-0005-0000-0000-000092070000}"/>
    <cellStyle name="Comma 2 2 2 5 4 3 2" xfId="13496" xr:uid="{00000000-0005-0000-0000-000093070000}"/>
    <cellStyle name="Comma 2 2 2 5 4 3 3" xfId="7312" xr:uid="{00000000-0005-0000-0000-000094070000}"/>
    <cellStyle name="Comma 2 2 2 5 4 4" xfId="10404" xr:uid="{00000000-0005-0000-0000-000095070000}"/>
    <cellStyle name="Comma 2 2 2 5 4 5" xfId="5442" xr:uid="{00000000-0005-0000-0000-000096070000}"/>
    <cellStyle name="Comma 2 2 2 5 5" xfId="352" xr:uid="{00000000-0005-0000-0000-000097070000}"/>
    <cellStyle name="Comma 2 2 2 5 5 2" xfId="2509" xr:uid="{00000000-0005-0000-0000-000098070000}"/>
    <cellStyle name="Comma 2 2 2 5 5 2 2" xfId="11804" xr:uid="{00000000-0005-0000-0000-000099070000}"/>
    <cellStyle name="Comma 2 2 2 5 5 2 3" xfId="8712" xr:uid="{00000000-0005-0000-0000-00009A070000}"/>
    <cellStyle name="Comma 2 2 2 5 5 3" xfId="3444" xr:uid="{00000000-0005-0000-0000-00009B070000}"/>
    <cellStyle name="Comma 2 2 2 5 5 3 2" xfId="12739" xr:uid="{00000000-0005-0000-0000-00009C070000}"/>
    <cellStyle name="Comma 2 2 2 5 5 3 3" xfId="6555" xr:uid="{00000000-0005-0000-0000-00009D070000}"/>
    <cellStyle name="Comma 2 2 2 5 5 4" xfId="9647" xr:uid="{00000000-0005-0000-0000-00009E070000}"/>
    <cellStyle name="Comma 2 2 2 5 5 5" xfId="5620" xr:uid="{00000000-0005-0000-0000-00009F070000}"/>
    <cellStyle name="Comma 2 2 2 5 6" xfId="1574" xr:uid="{00000000-0005-0000-0000-0000A0070000}"/>
    <cellStyle name="Comma 2 2 2 5 6 2" xfId="10869" xr:uid="{00000000-0005-0000-0000-0000A1070000}"/>
    <cellStyle name="Comma 2 2 2 5 6 3" xfId="7777" xr:uid="{00000000-0005-0000-0000-0000A2070000}"/>
    <cellStyle name="Comma 2 2 2 5 7" xfId="3266" xr:uid="{00000000-0005-0000-0000-0000A3070000}"/>
    <cellStyle name="Comma 2 2 2 5 7 2" xfId="12561" xr:uid="{00000000-0005-0000-0000-0000A4070000}"/>
    <cellStyle name="Comma 2 2 2 5 7 3" xfId="6377" xr:uid="{00000000-0005-0000-0000-0000A5070000}"/>
    <cellStyle name="Comma 2 2 2 5 8" xfId="9469" xr:uid="{00000000-0005-0000-0000-0000A6070000}"/>
    <cellStyle name="Comma 2 2 2 5 9" xfId="4685" xr:uid="{00000000-0005-0000-0000-0000A7070000}"/>
    <cellStyle name="Comma 2 2 2 6" xfId="158" xr:uid="{00000000-0005-0000-0000-0000A8070000}"/>
    <cellStyle name="Comma 2 2 2 6 2" xfId="769" xr:uid="{00000000-0005-0000-0000-0000A9070000}"/>
    <cellStyle name="Comma 2 2 2 6 2 2" xfId="1380" xr:uid="{00000000-0005-0000-0000-0000AA070000}"/>
    <cellStyle name="Comma 2 2 2 6 2 2 2" xfId="2926" xr:uid="{00000000-0005-0000-0000-0000AB070000}"/>
    <cellStyle name="Comma 2 2 2 6 2 2 2 2" xfId="12221" xr:uid="{00000000-0005-0000-0000-0000AC070000}"/>
    <cellStyle name="Comma 2 2 2 6 2 2 2 3" xfId="9129" xr:uid="{00000000-0005-0000-0000-0000AD070000}"/>
    <cellStyle name="Comma 2 2 2 6 2 2 3" xfId="4472" xr:uid="{00000000-0005-0000-0000-0000AE070000}"/>
    <cellStyle name="Comma 2 2 2 6 2 2 3 2" xfId="13767" xr:uid="{00000000-0005-0000-0000-0000AF070000}"/>
    <cellStyle name="Comma 2 2 2 6 2 2 3 3" xfId="7583" xr:uid="{00000000-0005-0000-0000-0000B0070000}"/>
    <cellStyle name="Comma 2 2 2 6 2 2 4" xfId="10675" xr:uid="{00000000-0005-0000-0000-0000B1070000}"/>
    <cellStyle name="Comma 2 2 2 6 2 2 5" xfId="6037" xr:uid="{00000000-0005-0000-0000-0000B2070000}"/>
    <cellStyle name="Comma 2 2 2 6 2 3" xfId="1991" xr:uid="{00000000-0005-0000-0000-0000B3070000}"/>
    <cellStyle name="Comma 2 2 2 6 2 3 2" xfId="11286" xr:uid="{00000000-0005-0000-0000-0000B4070000}"/>
    <cellStyle name="Comma 2 2 2 6 2 3 3" xfId="8194" xr:uid="{00000000-0005-0000-0000-0000B5070000}"/>
    <cellStyle name="Comma 2 2 2 6 2 4" xfId="3861" xr:uid="{00000000-0005-0000-0000-0000B6070000}"/>
    <cellStyle name="Comma 2 2 2 6 2 4 2" xfId="13156" xr:uid="{00000000-0005-0000-0000-0000B7070000}"/>
    <cellStyle name="Comma 2 2 2 6 2 4 3" xfId="6972" xr:uid="{00000000-0005-0000-0000-0000B8070000}"/>
    <cellStyle name="Comma 2 2 2 6 2 5" xfId="10064" xr:uid="{00000000-0005-0000-0000-0000B9070000}"/>
    <cellStyle name="Comma 2 2 2 6 2 6" xfId="5102" xr:uid="{00000000-0005-0000-0000-0000BA070000}"/>
    <cellStyle name="Comma 2 2 2 6 3" xfId="1093" xr:uid="{00000000-0005-0000-0000-0000BB070000}"/>
    <cellStyle name="Comma 2 2 2 6 3 2" xfId="2315" xr:uid="{00000000-0005-0000-0000-0000BC070000}"/>
    <cellStyle name="Comma 2 2 2 6 3 2 2" xfId="11610" xr:uid="{00000000-0005-0000-0000-0000BD070000}"/>
    <cellStyle name="Comma 2 2 2 6 3 2 3" xfId="8518" xr:uid="{00000000-0005-0000-0000-0000BE070000}"/>
    <cellStyle name="Comma 2 2 2 6 3 3" xfId="4185" xr:uid="{00000000-0005-0000-0000-0000BF070000}"/>
    <cellStyle name="Comma 2 2 2 6 3 3 2" xfId="13480" xr:uid="{00000000-0005-0000-0000-0000C0070000}"/>
    <cellStyle name="Comma 2 2 2 6 3 3 3" xfId="7296" xr:uid="{00000000-0005-0000-0000-0000C1070000}"/>
    <cellStyle name="Comma 2 2 2 6 3 4" xfId="10388" xr:uid="{00000000-0005-0000-0000-0000C2070000}"/>
    <cellStyle name="Comma 2 2 2 6 3 5" xfId="5426" xr:uid="{00000000-0005-0000-0000-0000C3070000}"/>
    <cellStyle name="Comma 2 2 2 6 4" xfId="498" xr:uid="{00000000-0005-0000-0000-0000C4070000}"/>
    <cellStyle name="Comma 2 2 2 6 4 2" xfId="2655" xr:uid="{00000000-0005-0000-0000-0000C5070000}"/>
    <cellStyle name="Comma 2 2 2 6 4 2 2" xfId="11950" xr:uid="{00000000-0005-0000-0000-0000C6070000}"/>
    <cellStyle name="Comma 2 2 2 6 4 2 3" xfId="8858" xr:uid="{00000000-0005-0000-0000-0000C7070000}"/>
    <cellStyle name="Comma 2 2 2 6 4 3" xfId="3590" xr:uid="{00000000-0005-0000-0000-0000C8070000}"/>
    <cellStyle name="Comma 2 2 2 6 4 3 2" xfId="12885" xr:uid="{00000000-0005-0000-0000-0000C9070000}"/>
    <cellStyle name="Comma 2 2 2 6 4 3 3" xfId="6701" xr:uid="{00000000-0005-0000-0000-0000CA070000}"/>
    <cellStyle name="Comma 2 2 2 6 4 4" xfId="9793" xr:uid="{00000000-0005-0000-0000-0000CB070000}"/>
    <cellStyle name="Comma 2 2 2 6 4 5" xfId="5766" xr:uid="{00000000-0005-0000-0000-0000CC070000}"/>
    <cellStyle name="Comma 2 2 2 6 5" xfId="1720" xr:uid="{00000000-0005-0000-0000-0000CD070000}"/>
    <cellStyle name="Comma 2 2 2 6 5 2" xfId="11015" xr:uid="{00000000-0005-0000-0000-0000CE070000}"/>
    <cellStyle name="Comma 2 2 2 6 5 3" xfId="7923" xr:uid="{00000000-0005-0000-0000-0000CF070000}"/>
    <cellStyle name="Comma 2 2 2 6 6" xfId="3250" xr:uid="{00000000-0005-0000-0000-0000D0070000}"/>
    <cellStyle name="Comma 2 2 2 6 6 2" xfId="12545" xr:uid="{00000000-0005-0000-0000-0000D1070000}"/>
    <cellStyle name="Comma 2 2 2 6 6 3" xfId="6361" xr:uid="{00000000-0005-0000-0000-0000D2070000}"/>
    <cellStyle name="Comma 2 2 2 6 7" xfId="9453" xr:uid="{00000000-0005-0000-0000-0000D3070000}"/>
    <cellStyle name="Comma 2 2 2 6 8" xfId="4831" xr:uid="{00000000-0005-0000-0000-0000D4070000}"/>
    <cellStyle name="Comma 2 2 2 7" xfId="247" xr:uid="{00000000-0005-0000-0000-0000D5070000}"/>
    <cellStyle name="Comma 2 2 2 7 2" xfId="858" xr:uid="{00000000-0005-0000-0000-0000D6070000}"/>
    <cellStyle name="Comma 2 2 2 7 2 2" xfId="1469" xr:uid="{00000000-0005-0000-0000-0000D7070000}"/>
    <cellStyle name="Comma 2 2 2 7 2 2 2" xfId="3015" xr:uid="{00000000-0005-0000-0000-0000D8070000}"/>
    <cellStyle name="Comma 2 2 2 7 2 2 2 2" xfId="12310" xr:uid="{00000000-0005-0000-0000-0000D9070000}"/>
    <cellStyle name="Comma 2 2 2 7 2 2 2 3" xfId="9218" xr:uid="{00000000-0005-0000-0000-0000DA070000}"/>
    <cellStyle name="Comma 2 2 2 7 2 2 3" xfId="4561" xr:uid="{00000000-0005-0000-0000-0000DB070000}"/>
    <cellStyle name="Comma 2 2 2 7 2 2 3 2" xfId="13856" xr:uid="{00000000-0005-0000-0000-0000DC070000}"/>
    <cellStyle name="Comma 2 2 2 7 2 2 3 3" xfId="7672" xr:uid="{00000000-0005-0000-0000-0000DD070000}"/>
    <cellStyle name="Comma 2 2 2 7 2 2 4" xfId="10764" xr:uid="{00000000-0005-0000-0000-0000DE070000}"/>
    <cellStyle name="Comma 2 2 2 7 2 2 5" xfId="6126" xr:uid="{00000000-0005-0000-0000-0000DF070000}"/>
    <cellStyle name="Comma 2 2 2 7 2 3" xfId="2080" xr:uid="{00000000-0005-0000-0000-0000E0070000}"/>
    <cellStyle name="Comma 2 2 2 7 2 3 2" xfId="11375" xr:uid="{00000000-0005-0000-0000-0000E1070000}"/>
    <cellStyle name="Comma 2 2 2 7 2 3 3" xfId="8283" xr:uid="{00000000-0005-0000-0000-0000E2070000}"/>
    <cellStyle name="Comma 2 2 2 7 2 4" xfId="3950" xr:uid="{00000000-0005-0000-0000-0000E3070000}"/>
    <cellStyle name="Comma 2 2 2 7 2 4 2" xfId="13245" xr:uid="{00000000-0005-0000-0000-0000E4070000}"/>
    <cellStyle name="Comma 2 2 2 7 2 4 3" xfId="7061" xr:uid="{00000000-0005-0000-0000-0000E5070000}"/>
    <cellStyle name="Comma 2 2 2 7 2 5" xfId="10153" xr:uid="{00000000-0005-0000-0000-0000E6070000}"/>
    <cellStyle name="Comma 2 2 2 7 2 6" xfId="5191" xr:uid="{00000000-0005-0000-0000-0000E7070000}"/>
    <cellStyle name="Comma 2 2 2 7 3" xfId="1182" xr:uid="{00000000-0005-0000-0000-0000E8070000}"/>
    <cellStyle name="Comma 2 2 2 7 3 2" xfId="2404" xr:uid="{00000000-0005-0000-0000-0000E9070000}"/>
    <cellStyle name="Comma 2 2 2 7 3 2 2" xfId="11699" xr:uid="{00000000-0005-0000-0000-0000EA070000}"/>
    <cellStyle name="Comma 2 2 2 7 3 2 3" xfId="8607" xr:uid="{00000000-0005-0000-0000-0000EB070000}"/>
    <cellStyle name="Comma 2 2 2 7 3 3" xfId="4274" xr:uid="{00000000-0005-0000-0000-0000EC070000}"/>
    <cellStyle name="Comma 2 2 2 7 3 3 2" xfId="13569" xr:uid="{00000000-0005-0000-0000-0000ED070000}"/>
    <cellStyle name="Comma 2 2 2 7 3 3 3" xfId="7385" xr:uid="{00000000-0005-0000-0000-0000EE070000}"/>
    <cellStyle name="Comma 2 2 2 7 3 4" xfId="10477" xr:uid="{00000000-0005-0000-0000-0000EF070000}"/>
    <cellStyle name="Comma 2 2 2 7 3 5" xfId="5515" xr:uid="{00000000-0005-0000-0000-0000F0070000}"/>
    <cellStyle name="Comma 2 2 2 7 4" xfId="425" xr:uid="{00000000-0005-0000-0000-0000F1070000}"/>
    <cellStyle name="Comma 2 2 2 7 4 2" xfId="2582" xr:uid="{00000000-0005-0000-0000-0000F2070000}"/>
    <cellStyle name="Comma 2 2 2 7 4 2 2" xfId="11877" xr:uid="{00000000-0005-0000-0000-0000F3070000}"/>
    <cellStyle name="Comma 2 2 2 7 4 2 3" xfId="8785" xr:uid="{00000000-0005-0000-0000-0000F4070000}"/>
    <cellStyle name="Comma 2 2 2 7 4 3" xfId="3517" xr:uid="{00000000-0005-0000-0000-0000F5070000}"/>
    <cellStyle name="Comma 2 2 2 7 4 3 2" xfId="12812" xr:uid="{00000000-0005-0000-0000-0000F6070000}"/>
    <cellStyle name="Comma 2 2 2 7 4 3 3" xfId="6628" xr:uid="{00000000-0005-0000-0000-0000F7070000}"/>
    <cellStyle name="Comma 2 2 2 7 4 4" xfId="9720" xr:uid="{00000000-0005-0000-0000-0000F8070000}"/>
    <cellStyle name="Comma 2 2 2 7 4 5" xfId="5693" xr:uid="{00000000-0005-0000-0000-0000F9070000}"/>
    <cellStyle name="Comma 2 2 2 7 5" xfId="1647" xr:uid="{00000000-0005-0000-0000-0000FA070000}"/>
    <cellStyle name="Comma 2 2 2 7 5 2" xfId="10942" xr:uid="{00000000-0005-0000-0000-0000FB070000}"/>
    <cellStyle name="Comma 2 2 2 7 5 3" xfId="7850" xr:uid="{00000000-0005-0000-0000-0000FC070000}"/>
    <cellStyle name="Comma 2 2 2 7 6" xfId="3339" xr:uid="{00000000-0005-0000-0000-0000FD070000}"/>
    <cellStyle name="Comma 2 2 2 7 6 2" xfId="12634" xr:uid="{00000000-0005-0000-0000-0000FE070000}"/>
    <cellStyle name="Comma 2 2 2 7 6 3" xfId="6450" xr:uid="{00000000-0005-0000-0000-0000FF070000}"/>
    <cellStyle name="Comma 2 2 2 7 7" xfId="9542" xr:uid="{00000000-0005-0000-0000-000000080000}"/>
    <cellStyle name="Comma 2 2 2 7 8" xfId="4758" xr:uid="{00000000-0005-0000-0000-000001080000}"/>
    <cellStyle name="Comma 2 2 2 8" xfId="85" xr:uid="{00000000-0005-0000-0000-000002080000}"/>
    <cellStyle name="Comma 2 2 2 8 2" xfId="696" xr:uid="{00000000-0005-0000-0000-000003080000}"/>
    <cellStyle name="Comma 2 2 2 8 2 2" xfId="1343" xr:uid="{00000000-0005-0000-0000-000004080000}"/>
    <cellStyle name="Comma 2 2 2 8 2 2 2" xfId="2853" xr:uid="{00000000-0005-0000-0000-000005080000}"/>
    <cellStyle name="Comma 2 2 2 8 2 2 2 2" xfId="12148" xr:uid="{00000000-0005-0000-0000-000006080000}"/>
    <cellStyle name="Comma 2 2 2 8 2 2 2 3" xfId="9056" xr:uid="{00000000-0005-0000-0000-000007080000}"/>
    <cellStyle name="Comma 2 2 2 8 2 2 3" xfId="4435" xr:uid="{00000000-0005-0000-0000-000008080000}"/>
    <cellStyle name="Comma 2 2 2 8 2 2 3 2" xfId="13730" xr:uid="{00000000-0005-0000-0000-000009080000}"/>
    <cellStyle name="Comma 2 2 2 8 2 2 3 3" xfId="7546" xr:uid="{00000000-0005-0000-0000-00000A080000}"/>
    <cellStyle name="Comma 2 2 2 8 2 2 4" xfId="10638" xr:uid="{00000000-0005-0000-0000-00000B080000}"/>
    <cellStyle name="Comma 2 2 2 8 2 2 5" xfId="5964" xr:uid="{00000000-0005-0000-0000-00000C080000}"/>
    <cellStyle name="Comma 2 2 2 8 2 3" xfId="1918" xr:uid="{00000000-0005-0000-0000-00000D080000}"/>
    <cellStyle name="Comma 2 2 2 8 2 3 2" xfId="11213" xr:uid="{00000000-0005-0000-0000-00000E080000}"/>
    <cellStyle name="Comma 2 2 2 8 2 3 3" xfId="8121" xr:uid="{00000000-0005-0000-0000-00000F080000}"/>
    <cellStyle name="Comma 2 2 2 8 2 4" xfId="3788" xr:uid="{00000000-0005-0000-0000-000010080000}"/>
    <cellStyle name="Comma 2 2 2 8 2 4 2" xfId="13083" xr:uid="{00000000-0005-0000-0000-000011080000}"/>
    <cellStyle name="Comma 2 2 2 8 2 4 3" xfId="6899" xr:uid="{00000000-0005-0000-0000-000012080000}"/>
    <cellStyle name="Comma 2 2 2 8 2 5" xfId="9991" xr:uid="{00000000-0005-0000-0000-000013080000}"/>
    <cellStyle name="Comma 2 2 2 8 2 6" xfId="5029" xr:uid="{00000000-0005-0000-0000-000014080000}"/>
    <cellStyle name="Comma 2 2 2 8 3" xfId="1020" xr:uid="{00000000-0005-0000-0000-000015080000}"/>
    <cellStyle name="Comma 2 2 2 8 3 2" xfId="2242" xr:uid="{00000000-0005-0000-0000-000016080000}"/>
    <cellStyle name="Comma 2 2 2 8 3 2 2" xfId="11537" xr:uid="{00000000-0005-0000-0000-000017080000}"/>
    <cellStyle name="Comma 2 2 2 8 3 2 3" xfId="8445" xr:uid="{00000000-0005-0000-0000-000018080000}"/>
    <cellStyle name="Comma 2 2 2 8 3 3" xfId="4112" xr:uid="{00000000-0005-0000-0000-000019080000}"/>
    <cellStyle name="Comma 2 2 2 8 3 3 2" xfId="13407" xr:uid="{00000000-0005-0000-0000-00001A080000}"/>
    <cellStyle name="Comma 2 2 2 8 3 3 3" xfId="7223" xr:uid="{00000000-0005-0000-0000-00001B080000}"/>
    <cellStyle name="Comma 2 2 2 8 3 4" xfId="10315" xr:uid="{00000000-0005-0000-0000-00001C080000}"/>
    <cellStyle name="Comma 2 2 2 8 3 5" xfId="5353" xr:uid="{00000000-0005-0000-0000-00001D080000}"/>
    <cellStyle name="Comma 2 2 2 8 4" xfId="610" xr:uid="{00000000-0005-0000-0000-00001E080000}"/>
    <cellStyle name="Comma 2 2 2 8 4 2" xfId="2767" xr:uid="{00000000-0005-0000-0000-00001F080000}"/>
    <cellStyle name="Comma 2 2 2 8 4 2 2" xfId="12062" xr:uid="{00000000-0005-0000-0000-000020080000}"/>
    <cellStyle name="Comma 2 2 2 8 4 2 3" xfId="8970" xr:uid="{00000000-0005-0000-0000-000021080000}"/>
    <cellStyle name="Comma 2 2 2 8 4 3" xfId="3702" xr:uid="{00000000-0005-0000-0000-000022080000}"/>
    <cellStyle name="Comma 2 2 2 8 4 3 2" xfId="12997" xr:uid="{00000000-0005-0000-0000-000023080000}"/>
    <cellStyle name="Comma 2 2 2 8 4 3 3" xfId="6813" xr:uid="{00000000-0005-0000-0000-000024080000}"/>
    <cellStyle name="Comma 2 2 2 8 4 4" xfId="9905" xr:uid="{00000000-0005-0000-0000-000025080000}"/>
    <cellStyle name="Comma 2 2 2 8 4 5" xfId="5878" xr:uid="{00000000-0005-0000-0000-000026080000}"/>
    <cellStyle name="Comma 2 2 2 8 5" xfId="1832" xr:uid="{00000000-0005-0000-0000-000027080000}"/>
    <cellStyle name="Comma 2 2 2 8 5 2" xfId="11127" xr:uid="{00000000-0005-0000-0000-000028080000}"/>
    <cellStyle name="Comma 2 2 2 8 5 3" xfId="8035" xr:uid="{00000000-0005-0000-0000-000029080000}"/>
    <cellStyle name="Comma 2 2 2 8 6" xfId="3177" xr:uid="{00000000-0005-0000-0000-00002A080000}"/>
    <cellStyle name="Comma 2 2 2 8 6 2" xfId="12472" xr:uid="{00000000-0005-0000-0000-00002B080000}"/>
    <cellStyle name="Comma 2 2 2 8 6 3" xfId="6288" xr:uid="{00000000-0005-0000-0000-00002C080000}"/>
    <cellStyle name="Comma 2 2 2 8 7" xfId="9380" xr:uid="{00000000-0005-0000-0000-00002D080000}"/>
    <cellStyle name="Comma 2 2 2 8 8" xfId="4943" xr:uid="{00000000-0005-0000-0000-00002E080000}"/>
    <cellStyle name="Comma 2 2 2 9" xfId="622" xr:uid="{00000000-0005-0000-0000-00002F080000}"/>
    <cellStyle name="Comma 2 2 2 9 2" xfId="1270" xr:uid="{00000000-0005-0000-0000-000030080000}"/>
    <cellStyle name="Comma 2 2 2 9 2 2" xfId="2779" xr:uid="{00000000-0005-0000-0000-000031080000}"/>
    <cellStyle name="Comma 2 2 2 9 2 2 2" xfId="12074" xr:uid="{00000000-0005-0000-0000-000032080000}"/>
    <cellStyle name="Comma 2 2 2 9 2 2 3" xfId="8982" xr:uid="{00000000-0005-0000-0000-000033080000}"/>
    <cellStyle name="Comma 2 2 2 9 2 3" xfId="4362" xr:uid="{00000000-0005-0000-0000-000034080000}"/>
    <cellStyle name="Comma 2 2 2 9 2 3 2" xfId="13657" xr:uid="{00000000-0005-0000-0000-000035080000}"/>
    <cellStyle name="Comma 2 2 2 9 2 3 3" xfId="7473" xr:uid="{00000000-0005-0000-0000-000036080000}"/>
    <cellStyle name="Comma 2 2 2 9 2 4" xfId="10565" xr:uid="{00000000-0005-0000-0000-000037080000}"/>
    <cellStyle name="Comma 2 2 2 9 2 5" xfId="5890" xr:uid="{00000000-0005-0000-0000-000038080000}"/>
    <cellStyle name="Comma 2 2 2 9 3" xfId="1844" xr:uid="{00000000-0005-0000-0000-000039080000}"/>
    <cellStyle name="Comma 2 2 2 9 3 2" xfId="11139" xr:uid="{00000000-0005-0000-0000-00003A080000}"/>
    <cellStyle name="Comma 2 2 2 9 3 3" xfId="8047" xr:uid="{00000000-0005-0000-0000-00003B080000}"/>
    <cellStyle name="Comma 2 2 2 9 4" xfId="3714" xr:uid="{00000000-0005-0000-0000-00003C080000}"/>
    <cellStyle name="Comma 2 2 2 9 4 2" xfId="13009" xr:uid="{00000000-0005-0000-0000-00003D080000}"/>
    <cellStyle name="Comma 2 2 2 9 4 3" xfId="6825" xr:uid="{00000000-0005-0000-0000-00003E080000}"/>
    <cellStyle name="Comma 2 2 2 9 5" xfId="9917" xr:uid="{00000000-0005-0000-0000-00003F080000}"/>
    <cellStyle name="Comma 2 2 2 9 6" xfId="4955" xr:uid="{00000000-0005-0000-0000-000040080000}"/>
    <cellStyle name="Comma 2 2 3" xfId="15" xr:uid="{00000000-0005-0000-0000-000041080000}"/>
    <cellStyle name="Comma 2 2 3 10" xfId="950" xr:uid="{00000000-0005-0000-0000-000042080000}"/>
    <cellStyle name="Comma 2 2 3 10 2" xfId="2172" xr:uid="{00000000-0005-0000-0000-000043080000}"/>
    <cellStyle name="Comma 2 2 3 10 2 2" xfId="11467" xr:uid="{00000000-0005-0000-0000-000044080000}"/>
    <cellStyle name="Comma 2 2 3 10 2 3" xfId="8375" xr:uid="{00000000-0005-0000-0000-000045080000}"/>
    <cellStyle name="Comma 2 2 3 10 3" xfId="4042" xr:uid="{00000000-0005-0000-0000-000046080000}"/>
    <cellStyle name="Comma 2 2 3 10 3 2" xfId="13337" xr:uid="{00000000-0005-0000-0000-000047080000}"/>
    <cellStyle name="Comma 2 2 3 10 3 3" xfId="7153" xr:uid="{00000000-0005-0000-0000-000048080000}"/>
    <cellStyle name="Comma 2 2 3 10 4" xfId="10245" xr:uid="{00000000-0005-0000-0000-000049080000}"/>
    <cellStyle name="Comma 2 2 3 10 5" xfId="5283" xr:uid="{00000000-0005-0000-0000-00004A080000}"/>
    <cellStyle name="Comma 2 2 3 11" xfId="339" xr:uid="{00000000-0005-0000-0000-00004B080000}"/>
    <cellStyle name="Comma 2 2 3 11 2" xfId="2496" xr:uid="{00000000-0005-0000-0000-00004C080000}"/>
    <cellStyle name="Comma 2 2 3 11 2 2" xfId="11791" xr:uid="{00000000-0005-0000-0000-00004D080000}"/>
    <cellStyle name="Comma 2 2 3 11 2 3" xfId="8699" xr:uid="{00000000-0005-0000-0000-00004E080000}"/>
    <cellStyle name="Comma 2 2 3 11 3" xfId="3431" xr:uid="{00000000-0005-0000-0000-00004F080000}"/>
    <cellStyle name="Comma 2 2 3 11 3 2" xfId="12726" xr:uid="{00000000-0005-0000-0000-000050080000}"/>
    <cellStyle name="Comma 2 2 3 11 3 3" xfId="6542" xr:uid="{00000000-0005-0000-0000-000051080000}"/>
    <cellStyle name="Comma 2 2 3 11 4" xfId="9634" xr:uid="{00000000-0005-0000-0000-000052080000}"/>
    <cellStyle name="Comma 2 2 3 11 5" xfId="5607" xr:uid="{00000000-0005-0000-0000-000053080000}"/>
    <cellStyle name="Comma 2 2 3 12" xfId="1561" xr:uid="{00000000-0005-0000-0000-000054080000}"/>
    <cellStyle name="Comma 2 2 3 12 2" xfId="10856" xr:uid="{00000000-0005-0000-0000-000055080000}"/>
    <cellStyle name="Comma 2 2 3 12 3" xfId="7764" xr:uid="{00000000-0005-0000-0000-000056080000}"/>
    <cellStyle name="Comma 2 2 3 13" xfId="3107" xr:uid="{00000000-0005-0000-0000-000057080000}"/>
    <cellStyle name="Comma 2 2 3 13 2" xfId="12402" xr:uid="{00000000-0005-0000-0000-000058080000}"/>
    <cellStyle name="Comma 2 2 3 13 3" xfId="6218" xr:uid="{00000000-0005-0000-0000-000059080000}"/>
    <cellStyle name="Comma 2 2 3 14" xfId="9310" xr:uid="{00000000-0005-0000-0000-00005A080000}"/>
    <cellStyle name="Comma 2 2 3 15" xfId="4672" xr:uid="{00000000-0005-0000-0000-00005B080000}"/>
    <cellStyle name="Comma 2 2 3 2" xfId="25" xr:uid="{00000000-0005-0000-0000-00005C080000}"/>
    <cellStyle name="Comma 2 2 3 2 10" xfId="347" xr:uid="{00000000-0005-0000-0000-00005D080000}"/>
    <cellStyle name="Comma 2 2 3 2 10 2" xfId="2504" xr:uid="{00000000-0005-0000-0000-00005E080000}"/>
    <cellStyle name="Comma 2 2 3 2 10 2 2" xfId="11799" xr:uid="{00000000-0005-0000-0000-00005F080000}"/>
    <cellStyle name="Comma 2 2 3 2 10 2 3" xfId="8707" xr:uid="{00000000-0005-0000-0000-000060080000}"/>
    <cellStyle name="Comma 2 2 3 2 10 3" xfId="3439" xr:uid="{00000000-0005-0000-0000-000061080000}"/>
    <cellStyle name="Comma 2 2 3 2 10 3 2" xfId="12734" xr:uid="{00000000-0005-0000-0000-000062080000}"/>
    <cellStyle name="Comma 2 2 3 2 10 3 3" xfId="6550" xr:uid="{00000000-0005-0000-0000-000063080000}"/>
    <cellStyle name="Comma 2 2 3 2 10 4" xfId="9642" xr:uid="{00000000-0005-0000-0000-000064080000}"/>
    <cellStyle name="Comma 2 2 3 2 10 5" xfId="5615" xr:uid="{00000000-0005-0000-0000-000065080000}"/>
    <cellStyle name="Comma 2 2 3 2 11" xfId="1569" xr:uid="{00000000-0005-0000-0000-000066080000}"/>
    <cellStyle name="Comma 2 2 3 2 11 2" xfId="10864" xr:uid="{00000000-0005-0000-0000-000067080000}"/>
    <cellStyle name="Comma 2 2 3 2 11 3" xfId="7772" xr:uid="{00000000-0005-0000-0000-000068080000}"/>
    <cellStyle name="Comma 2 2 3 2 12" xfId="3117" xr:uid="{00000000-0005-0000-0000-000069080000}"/>
    <cellStyle name="Comma 2 2 3 2 12 2" xfId="12412" xr:uid="{00000000-0005-0000-0000-00006A080000}"/>
    <cellStyle name="Comma 2 2 3 2 12 3" xfId="6228" xr:uid="{00000000-0005-0000-0000-00006B080000}"/>
    <cellStyle name="Comma 2 2 3 2 13" xfId="9320" xr:uid="{00000000-0005-0000-0000-00006C080000}"/>
    <cellStyle name="Comma 2 2 3 2 14" xfId="4680" xr:uid="{00000000-0005-0000-0000-00006D080000}"/>
    <cellStyle name="Comma 2 2 3 2 2" xfId="43" xr:uid="{00000000-0005-0000-0000-00006E080000}"/>
    <cellStyle name="Comma 2 2 3 2 2 10" xfId="3135" xr:uid="{00000000-0005-0000-0000-00006F080000}"/>
    <cellStyle name="Comma 2 2 3 2 2 10 2" xfId="12430" xr:uid="{00000000-0005-0000-0000-000070080000}"/>
    <cellStyle name="Comma 2 2 3 2 2 10 3" xfId="6246" xr:uid="{00000000-0005-0000-0000-000071080000}"/>
    <cellStyle name="Comma 2 2 3 2 2 11" xfId="9338" xr:uid="{00000000-0005-0000-0000-000072080000}"/>
    <cellStyle name="Comma 2 2 3 2 2 12" xfId="4717" xr:uid="{00000000-0005-0000-0000-000073080000}"/>
    <cellStyle name="Comma 2 2 3 2 2 2" xfId="80" xr:uid="{00000000-0005-0000-0000-000074080000}"/>
    <cellStyle name="Comma 2 2 3 2 2 2 10" xfId="9375" xr:uid="{00000000-0005-0000-0000-000075080000}"/>
    <cellStyle name="Comma 2 2 3 2 2 2 11" xfId="4753" xr:uid="{00000000-0005-0000-0000-000076080000}"/>
    <cellStyle name="Comma 2 2 3 2 2 2 2" xfId="242" xr:uid="{00000000-0005-0000-0000-000077080000}"/>
    <cellStyle name="Comma 2 2 3 2 2 2 2 2" xfId="853" xr:uid="{00000000-0005-0000-0000-000078080000}"/>
    <cellStyle name="Comma 2 2 3 2 2 2 2 2 2" xfId="1464" xr:uid="{00000000-0005-0000-0000-000079080000}"/>
    <cellStyle name="Comma 2 2 3 2 2 2 2 2 2 2" xfId="3010" xr:uid="{00000000-0005-0000-0000-00007A080000}"/>
    <cellStyle name="Comma 2 2 3 2 2 2 2 2 2 2 2" xfId="12305" xr:uid="{00000000-0005-0000-0000-00007B080000}"/>
    <cellStyle name="Comma 2 2 3 2 2 2 2 2 2 2 3" xfId="9213" xr:uid="{00000000-0005-0000-0000-00007C080000}"/>
    <cellStyle name="Comma 2 2 3 2 2 2 2 2 2 3" xfId="4556" xr:uid="{00000000-0005-0000-0000-00007D080000}"/>
    <cellStyle name="Comma 2 2 3 2 2 2 2 2 2 3 2" xfId="13851" xr:uid="{00000000-0005-0000-0000-00007E080000}"/>
    <cellStyle name="Comma 2 2 3 2 2 2 2 2 2 3 3" xfId="7667" xr:uid="{00000000-0005-0000-0000-00007F080000}"/>
    <cellStyle name="Comma 2 2 3 2 2 2 2 2 2 4" xfId="10759" xr:uid="{00000000-0005-0000-0000-000080080000}"/>
    <cellStyle name="Comma 2 2 3 2 2 2 2 2 2 5" xfId="6121" xr:uid="{00000000-0005-0000-0000-000081080000}"/>
    <cellStyle name="Comma 2 2 3 2 2 2 2 2 3" xfId="2075" xr:uid="{00000000-0005-0000-0000-000082080000}"/>
    <cellStyle name="Comma 2 2 3 2 2 2 2 2 3 2" xfId="11370" xr:uid="{00000000-0005-0000-0000-000083080000}"/>
    <cellStyle name="Comma 2 2 3 2 2 2 2 2 3 3" xfId="8278" xr:uid="{00000000-0005-0000-0000-000084080000}"/>
    <cellStyle name="Comma 2 2 3 2 2 2 2 2 4" xfId="3945" xr:uid="{00000000-0005-0000-0000-000085080000}"/>
    <cellStyle name="Comma 2 2 3 2 2 2 2 2 4 2" xfId="13240" xr:uid="{00000000-0005-0000-0000-000086080000}"/>
    <cellStyle name="Comma 2 2 3 2 2 2 2 2 4 3" xfId="7056" xr:uid="{00000000-0005-0000-0000-000087080000}"/>
    <cellStyle name="Comma 2 2 3 2 2 2 2 2 5" xfId="10148" xr:uid="{00000000-0005-0000-0000-000088080000}"/>
    <cellStyle name="Comma 2 2 3 2 2 2 2 2 6" xfId="5186" xr:uid="{00000000-0005-0000-0000-000089080000}"/>
    <cellStyle name="Comma 2 2 3 2 2 2 2 3" xfId="1177" xr:uid="{00000000-0005-0000-0000-00008A080000}"/>
    <cellStyle name="Comma 2 2 3 2 2 2 2 3 2" xfId="2399" xr:uid="{00000000-0005-0000-0000-00008B080000}"/>
    <cellStyle name="Comma 2 2 3 2 2 2 2 3 2 2" xfId="11694" xr:uid="{00000000-0005-0000-0000-00008C080000}"/>
    <cellStyle name="Comma 2 2 3 2 2 2 2 3 2 3" xfId="8602" xr:uid="{00000000-0005-0000-0000-00008D080000}"/>
    <cellStyle name="Comma 2 2 3 2 2 2 2 3 3" xfId="4269" xr:uid="{00000000-0005-0000-0000-00008E080000}"/>
    <cellStyle name="Comma 2 2 3 2 2 2 2 3 3 2" xfId="13564" xr:uid="{00000000-0005-0000-0000-00008F080000}"/>
    <cellStyle name="Comma 2 2 3 2 2 2 2 3 3 3" xfId="7380" xr:uid="{00000000-0005-0000-0000-000090080000}"/>
    <cellStyle name="Comma 2 2 3 2 2 2 2 3 4" xfId="10472" xr:uid="{00000000-0005-0000-0000-000091080000}"/>
    <cellStyle name="Comma 2 2 3 2 2 2 2 3 5" xfId="5510" xr:uid="{00000000-0005-0000-0000-000092080000}"/>
    <cellStyle name="Comma 2 2 3 2 2 2 2 4" xfId="582" xr:uid="{00000000-0005-0000-0000-000093080000}"/>
    <cellStyle name="Comma 2 2 3 2 2 2 2 4 2" xfId="2739" xr:uid="{00000000-0005-0000-0000-000094080000}"/>
    <cellStyle name="Comma 2 2 3 2 2 2 2 4 2 2" xfId="12034" xr:uid="{00000000-0005-0000-0000-000095080000}"/>
    <cellStyle name="Comma 2 2 3 2 2 2 2 4 2 3" xfId="8942" xr:uid="{00000000-0005-0000-0000-000096080000}"/>
    <cellStyle name="Comma 2 2 3 2 2 2 2 4 3" xfId="3674" xr:uid="{00000000-0005-0000-0000-000097080000}"/>
    <cellStyle name="Comma 2 2 3 2 2 2 2 4 3 2" xfId="12969" xr:uid="{00000000-0005-0000-0000-000098080000}"/>
    <cellStyle name="Comma 2 2 3 2 2 2 2 4 3 3" xfId="6785" xr:uid="{00000000-0005-0000-0000-000099080000}"/>
    <cellStyle name="Comma 2 2 3 2 2 2 2 4 4" xfId="9877" xr:uid="{00000000-0005-0000-0000-00009A080000}"/>
    <cellStyle name="Comma 2 2 3 2 2 2 2 4 5" xfId="5850" xr:uid="{00000000-0005-0000-0000-00009B080000}"/>
    <cellStyle name="Comma 2 2 3 2 2 2 2 5" xfId="1804" xr:uid="{00000000-0005-0000-0000-00009C080000}"/>
    <cellStyle name="Comma 2 2 3 2 2 2 2 5 2" xfId="11099" xr:uid="{00000000-0005-0000-0000-00009D080000}"/>
    <cellStyle name="Comma 2 2 3 2 2 2 2 5 3" xfId="8007" xr:uid="{00000000-0005-0000-0000-00009E080000}"/>
    <cellStyle name="Comma 2 2 3 2 2 2 2 6" xfId="3334" xr:uid="{00000000-0005-0000-0000-00009F080000}"/>
    <cellStyle name="Comma 2 2 3 2 2 2 2 6 2" xfId="12629" xr:uid="{00000000-0005-0000-0000-0000A0080000}"/>
    <cellStyle name="Comma 2 2 3 2 2 2 2 6 3" xfId="6445" xr:uid="{00000000-0005-0000-0000-0000A1080000}"/>
    <cellStyle name="Comma 2 2 3 2 2 2 2 7" xfId="9537" xr:uid="{00000000-0005-0000-0000-0000A2080000}"/>
    <cellStyle name="Comma 2 2 3 2 2 2 2 8" xfId="4915" xr:uid="{00000000-0005-0000-0000-0000A3080000}"/>
    <cellStyle name="Comma 2 2 3 2 2 2 3" xfId="315" xr:uid="{00000000-0005-0000-0000-0000A4080000}"/>
    <cellStyle name="Comma 2 2 3 2 2 2 3 2" xfId="926" xr:uid="{00000000-0005-0000-0000-0000A5080000}"/>
    <cellStyle name="Comma 2 2 3 2 2 2 3 2 2" xfId="1537" xr:uid="{00000000-0005-0000-0000-0000A6080000}"/>
    <cellStyle name="Comma 2 2 3 2 2 2 3 2 2 2" xfId="3083" xr:uid="{00000000-0005-0000-0000-0000A7080000}"/>
    <cellStyle name="Comma 2 2 3 2 2 2 3 2 2 2 2" xfId="12378" xr:uid="{00000000-0005-0000-0000-0000A8080000}"/>
    <cellStyle name="Comma 2 2 3 2 2 2 3 2 2 2 3" xfId="9286" xr:uid="{00000000-0005-0000-0000-0000A9080000}"/>
    <cellStyle name="Comma 2 2 3 2 2 2 3 2 2 3" xfId="4629" xr:uid="{00000000-0005-0000-0000-0000AA080000}"/>
    <cellStyle name="Comma 2 2 3 2 2 2 3 2 2 3 2" xfId="13924" xr:uid="{00000000-0005-0000-0000-0000AB080000}"/>
    <cellStyle name="Comma 2 2 3 2 2 2 3 2 2 3 3" xfId="7740" xr:uid="{00000000-0005-0000-0000-0000AC080000}"/>
    <cellStyle name="Comma 2 2 3 2 2 2 3 2 2 4" xfId="10832" xr:uid="{00000000-0005-0000-0000-0000AD080000}"/>
    <cellStyle name="Comma 2 2 3 2 2 2 3 2 2 5" xfId="6194" xr:uid="{00000000-0005-0000-0000-0000AE080000}"/>
    <cellStyle name="Comma 2 2 3 2 2 2 3 2 3" xfId="2148" xr:uid="{00000000-0005-0000-0000-0000AF080000}"/>
    <cellStyle name="Comma 2 2 3 2 2 2 3 2 3 2" xfId="11443" xr:uid="{00000000-0005-0000-0000-0000B0080000}"/>
    <cellStyle name="Comma 2 2 3 2 2 2 3 2 3 3" xfId="8351" xr:uid="{00000000-0005-0000-0000-0000B1080000}"/>
    <cellStyle name="Comma 2 2 3 2 2 2 3 2 4" xfId="4018" xr:uid="{00000000-0005-0000-0000-0000B2080000}"/>
    <cellStyle name="Comma 2 2 3 2 2 2 3 2 4 2" xfId="13313" xr:uid="{00000000-0005-0000-0000-0000B3080000}"/>
    <cellStyle name="Comma 2 2 3 2 2 2 3 2 4 3" xfId="7129" xr:uid="{00000000-0005-0000-0000-0000B4080000}"/>
    <cellStyle name="Comma 2 2 3 2 2 2 3 2 5" xfId="10221" xr:uid="{00000000-0005-0000-0000-0000B5080000}"/>
    <cellStyle name="Comma 2 2 3 2 2 2 3 2 6" xfId="5259" xr:uid="{00000000-0005-0000-0000-0000B6080000}"/>
    <cellStyle name="Comma 2 2 3 2 2 2 3 3" xfId="1250" xr:uid="{00000000-0005-0000-0000-0000B7080000}"/>
    <cellStyle name="Comma 2 2 3 2 2 2 3 3 2" xfId="2472" xr:uid="{00000000-0005-0000-0000-0000B8080000}"/>
    <cellStyle name="Comma 2 2 3 2 2 2 3 3 2 2" xfId="11767" xr:uid="{00000000-0005-0000-0000-0000B9080000}"/>
    <cellStyle name="Comma 2 2 3 2 2 2 3 3 2 3" xfId="8675" xr:uid="{00000000-0005-0000-0000-0000BA080000}"/>
    <cellStyle name="Comma 2 2 3 2 2 2 3 3 3" xfId="4342" xr:uid="{00000000-0005-0000-0000-0000BB080000}"/>
    <cellStyle name="Comma 2 2 3 2 2 2 3 3 3 2" xfId="13637" xr:uid="{00000000-0005-0000-0000-0000BC080000}"/>
    <cellStyle name="Comma 2 2 3 2 2 2 3 3 3 3" xfId="7453" xr:uid="{00000000-0005-0000-0000-0000BD080000}"/>
    <cellStyle name="Comma 2 2 3 2 2 2 3 3 4" xfId="10545" xr:uid="{00000000-0005-0000-0000-0000BE080000}"/>
    <cellStyle name="Comma 2 2 3 2 2 2 3 3 5" xfId="5583" xr:uid="{00000000-0005-0000-0000-0000BF080000}"/>
    <cellStyle name="Comma 2 2 3 2 2 2 3 4" xfId="493" xr:uid="{00000000-0005-0000-0000-0000C0080000}"/>
    <cellStyle name="Comma 2 2 3 2 2 2 3 4 2" xfId="2650" xr:uid="{00000000-0005-0000-0000-0000C1080000}"/>
    <cellStyle name="Comma 2 2 3 2 2 2 3 4 2 2" xfId="11945" xr:uid="{00000000-0005-0000-0000-0000C2080000}"/>
    <cellStyle name="Comma 2 2 3 2 2 2 3 4 2 3" xfId="8853" xr:uid="{00000000-0005-0000-0000-0000C3080000}"/>
    <cellStyle name="Comma 2 2 3 2 2 2 3 4 3" xfId="3585" xr:uid="{00000000-0005-0000-0000-0000C4080000}"/>
    <cellStyle name="Comma 2 2 3 2 2 2 3 4 3 2" xfId="12880" xr:uid="{00000000-0005-0000-0000-0000C5080000}"/>
    <cellStyle name="Comma 2 2 3 2 2 2 3 4 3 3" xfId="6696" xr:uid="{00000000-0005-0000-0000-0000C6080000}"/>
    <cellStyle name="Comma 2 2 3 2 2 2 3 4 4" xfId="9788" xr:uid="{00000000-0005-0000-0000-0000C7080000}"/>
    <cellStyle name="Comma 2 2 3 2 2 2 3 4 5" xfId="5761" xr:uid="{00000000-0005-0000-0000-0000C8080000}"/>
    <cellStyle name="Comma 2 2 3 2 2 2 3 5" xfId="1715" xr:uid="{00000000-0005-0000-0000-0000C9080000}"/>
    <cellStyle name="Comma 2 2 3 2 2 2 3 5 2" xfId="11010" xr:uid="{00000000-0005-0000-0000-0000CA080000}"/>
    <cellStyle name="Comma 2 2 3 2 2 2 3 5 3" xfId="7918" xr:uid="{00000000-0005-0000-0000-0000CB080000}"/>
    <cellStyle name="Comma 2 2 3 2 2 2 3 6" xfId="3407" xr:uid="{00000000-0005-0000-0000-0000CC080000}"/>
    <cellStyle name="Comma 2 2 3 2 2 2 3 6 2" xfId="12702" xr:uid="{00000000-0005-0000-0000-0000CD080000}"/>
    <cellStyle name="Comma 2 2 3 2 2 2 3 6 3" xfId="6518" xr:uid="{00000000-0005-0000-0000-0000CE080000}"/>
    <cellStyle name="Comma 2 2 3 2 2 2 3 7" xfId="9610" xr:uid="{00000000-0005-0000-0000-0000CF080000}"/>
    <cellStyle name="Comma 2 2 3 2 2 2 3 8" xfId="4826" xr:uid="{00000000-0005-0000-0000-0000D0080000}"/>
    <cellStyle name="Comma 2 2 3 2 2 2 4" xfId="153" xr:uid="{00000000-0005-0000-0000-0000D1080000}"/>
    <cellStyle name="Comma 2 2 3 2 2 2 4 2" xfId="1088" xr:uid="{00000000-0005-0000-0000-0000D2080000}"/>
    <cellStyle name="Comma 2 2 3 2 2 2 4 2 2" xfId="2310" xr:uid="{00000000-0005-0000-0000-0000D3080000}"/>
    <cellStyle name="Comma 2 2 3 2 2 2 4 2 2 2" xfId="11605" xr:uid="{00000000-0005-0000-0000-0000D4080000}"/>
    <cellStyle name="Comma 2 2 3 2 2 2 4 2 2 3" xfId="8513" xr:uid="{00000000-0005-0000-0000-0000D5080000}"/>
    <cellStyle name="Comma 2 2 3 2 2 2 4 2 3" xfId="4180" xr:uid="{00000000-0005-0000-0000-0000D6080000}"/>
    <cellStyle name="Comma 2 2 3 2 2 2 4 2 3 2" xfId="13475" xr:uid="{00000000-0005-0000-0000-0000D7080000}"/>
    <cellStyle name="Comma 2 2 3 2 2 2 4 2 3 3" xfId="7291" xr:uid="{00000000-0005-0000-0000-0000D8080000}"/>
    <cellStyle name="Comma 2 2 3 2 2 2 4 2 4" xfId="10383" xr:uid="{00000000-0005-0000-0000-0000D9080000}"/>
    <cellStyle name="Comma 2 2 3 2 2 2 4 2 5" xfId="5421" xr:uid="{00000000-0005-0000-0000-0000DA080000}"/>
    <cellStyle name="Comma 2 2 3 2 2 2 4 3" xfId="764" xr:uid="{00000000-0005-0000-0000-0000DB080000}"/>
    <cellStyle name="Comma 2 2 3 2 2 2 4 3 2" xfId="2921" xr:uid="{00000000-0005-0000-0000-0000DC080000}"/>
    <cellStyle name="Comma 2 2 3 2 2 2 4 3 2 2" xfId="12216" xr:uid="{00000000-0005-0000-0000-0000DD080000}"/>
    <cellStyle name="Comma 2 2 3 2 2 2 4 3 2 3" xfId="9124" xr:uid="{00000000-0005-0000-0000-0000DE080000}"/>
    <cellStyle name="Comma 2 2 3 2 2 2 4 3 3" xfId="3856" xr:uid="{00000000-0005-0000-0000-0000DF080000}"/>
    <cellStyle name="Comma 2 2 3 2 2 2 4 3 3 2" xfId="13151" xr:uid="{00000000-0005-0000-0000-0000E0080000}"/>
    <cellStyle name="Comma 2 2 3 2 2 2 4 3 3 3" xfId="6967" xr:uid="{00000000-0005-0000-0000-0000E1080000}"/>
    <cellStyle name="Comma 2 2 3 2 2 2 4 3 4" xfId="10059" xr:uid="{00000000-0005-0000-0000-0000E2080000}"/>
    <cellStyle name="Comma 2 2 3 2 2 2 4 3 5" xfId="6032" xr:uid="{00000000-0005-0000-0000-0000E3080000}"/>
    <cellStyle name="Comma 2 2 3 2 2 2 4 4" xfId="1986" xr:uid="{00000000-0005-0000-0000-0000E4080000}"/>
    <cellStyle name="Comma 2 2 3 2 2 2 4 4 2" xfId="11281" xr:uid="{00000000-0005-0000-0000-0000E5080000}"/>
    <cellStyle name="Comma 2 2 3 2 2 2 4 4 3" xfId="8189" xr:uid="{00000000-0005-0000-0000-0000E6080000}"/>
    <cellStyle name="Comma 2 2 3 2 2 2 4 5" xfId="3245" xr:uid="{00000000-0005-0000-0000-0000E7080000}"/>
    <cellStyle name="Comma 2 2 3 2 2 2 4 5 2" xfId="12540" xr:uid="{00000000-0005-0000-0000-0000E8080000}"/>
    <cellStyle name="Comma 2 2 3 2 2 2 4 5 3" xfId="6356" xr:uid="{00000000-0005-0000-0000-0000E9080000}"/>
    <cellStyle name="Comma 2 2 3 2 2 2 4 6" xfId="9448" xr:uid="{00000000-0005-0000-0000-0000EA080000}"/>
    <cellStyle name="Comma 2 2 3 2 2 2 4 7" xfId="5097" xr:uid="{00000000-0005-0000-0000-0000EB080000}"/>
    <cellStyle name="Comma 2 2 3 2 2 2 5" xfId="691" xr:uid="{00000000-0005-0000-0000-0000EC080000}"/>
    <cellStyle name="Comma 2 2 3 2 2 2 5 2" xfId="1339" xr:uid="{00000000-0005-0000-0000-0000ED080000}"/>
    <cellStyle name="Comma 2 2 3 2 2 2 5 2 2" xfId="2848" xr:uid="{00000000-0005-0000-0000-0000EE080000}"/>
    <cellStyle name="Comma 2 2 3 2 2 2 5 2 2 2" xfId="12143" xr:uid="{00000000-0005-0000-0000-0000EF080000}"/>
    <cellStyle name="Comma 2 2 3 2 2 2 5 2 2 3" xfId="9051" xr:uid="{00000000-0005-0000-0000-0000F0080000}"/>
    <cellStyle name="Comma 2 2 3 2 2 2 5 2 3" xfId="4431" xr:uid="{00000000-0005-0000-0000-0000F1080000}"/>
    <cellStyle name="Comma 2 2 3 2 2 2 5 2 3 2" xfId="13726" xr:uid="{00000000-0005-0000-0000-0000F2080000}"/>
    <cellStyle name="Comma 2 2 3 2 2 2 5 2 3 3" xfId="7542" xr:uid="{00000000-0005-0000-0000-0000F3080000}"/>
    <cellStyle name="Comma 2 2 3 2 2 2 5 2 4" xfId="10634" xr:uid="{00000000-0005-0000-0000-0000F4080000}"/>
    <cellStyle name="Comma 2 2 3 2 2 2 5 2 5" xfId="5959" xr:uid="{00000000-0005-0000-0000-0000F5080000}"/>
    <cellStyle name="Comma 2 2 3 2 2 2 5 3" xfId="1913" xr:uid="{00000000-0005-0000-0000-0000F6080000}"/>
    <cellStyle name="Comma 2 2 3 2 2 2 5 3 2" xfId="11208" xr:uid="{00000000-0005-0000-0000-0000F7080000}"/>
    <cellStyle name="Comma 2 2 3 2 2 2 5 3 3" xfId="8116" xr:uid="{00000000-0005-0000-0000-0000F8080000}"/>
    <cellStyle name="Comma 2 2 3 2 2 2 5 4" xfId="3783" xr:uid="{00000000-0005-0000-0000-0000F9080000}"/>
    <cellStyle name="Comma 2 2 3 2 2 2 5 4 2" xfId="13078" xr:uid="{00000000-0005-0000-0000-0000FA080000}"/>
    <cellStyle name="Comma 2 2 3 2 2 2 5 4 3" xfId="6894" xr:uid="{00000000-0005-0000-0000-0000FB080000}"/>
    <cellStyle name="Comma 2 2 3 2 2 2 5 5" xfId="9986" xr:uid="{00000000-0005-0000-0000-0000FC080000}"/>
    <cellStyle name="Comma 2 2 3 2 2 2 5 6" xfId="5024" xr:uid="{00000000-0005-0000-0000-0000FD080000}"/>
    <cellStyle name="Comma 2 2 3 2 2 2 6" xfId="1015" xr:uid="{00000000-0005-0000-0000-0000FE080000}"/>
    <cellStyle name="Comma 2 2 3 2 2 2 6 2" xfId="2237" xr:uid="{00000000-0005-0000-0000-0000FF080000}"/>
    <cellStyle name="Comma 2 2 3 2 2 2 6 2 2" xfId="11532" xr:uid="{00000000-0005-0000-0000-000000090000}"/>
    <cellStyle name="Comma 2 2 3 2 2 2 6 2 3" xfId="8440" xr:uid="{00000000-0005-0000-0000-000001090000}"/>
    <cellStyle name="Comma 2 2 3 2 2 2 6 3" xfId="4107" xr:uid="{00000000-0005-0000-0000-000002090000}"/>
    <cellStyle name="Comma 2 2 3 2 2 2 6 3 2" xfId="13402" xr:uid="{00000000-0005-0000-0000-000003090000}"/>
    <cellStyle name="Comma 2 2 3 2 2 2 6 3 3" xfId="7218" xr:uid="{00000000-0005-0000-0000-000004090000}"/>
    <cellStyle name="Comma 2 2 3 2 2 2 6 4" xfId="10310" xr:uid="{00000000-0005-0000-0000-000005090000}"/>
    <cellStyle name="Comma 2 2 3 2 2 2 6 5" xfId="5348" xr:uid="{00000000-0005-0000-0000-000006090000}"/>
    <cellStyle name="Comma 2 2 3 2 2 2 7" xfId="420" xr:uid="{00000000-0005-0000-0000-000007090000}"/>
    <cellStyle name="Comma 2 2 3 2 2 2 7 2" xfId="2577" xr:uid="{00000000-0005-0000-0000-000008090000}"/>
    <cellStyle name="Comma 2 2 3 2 2 2 7 2 2" xfId="11872" xr:uid="{00000000-0005-0000-0000-000009090000}"/>
    <cellStyle name="Comma 2 2 3 2 2 2 7 2 3" xfId="8780" xr:uid="{00000000-0005-0000-0000-00000A090000}"/>
    <cellStyle name="Comma 2 2 3 2 2 2 7 3" xfId="3512" xr:uid="{00000000-0005-0000-0000-00000B090000}"/>
    <cellStyle name="Comma 2 2 3 2 2 2 7 3 2" xfId="12807" xr:uid="{00000000-0005-0000-0000-00000C090000}"/>
    <cellStyle name="Comma 2 2 3 2 2 2 7 3 3" xfId="6623" xr:uid="{00000000-0005-0000-0000-00000D090000}"/>
    <cellStyle name="Comma 2 2 3 2 2 2 7 4" xfId="9715" xr:uid="{00000000-0005-0000-0000-00000E090000}"/>
    <cellStyle name="Comma 2 2 3 2 2 2 7 5" xfId="5688" xr:uid="{00000000-0005-0000-0000-00000F090000}"/>
    <cellStyle name="Comma 2 2 3 2 2 2 8" xfId="1642" xr:uid="{00000000-0005-0000-0000-000010090000}"/>
    <cellStyle name="Comma 2 2 3 2 2 2 8 2" xfId="10937" xr:uid="{00000000-0005-0000-0000-000011090000}"/>
    <cellStyle name="Comma 2 2 3 2 2 2 8 3" xfId="7845" xr:uid="{00000000-0005-0000-0000-000012090000}"/>
    <cellStyle name="Comma 2 2 3 2 2 2 9" xfId="3172" xr:uid="{00000000-0005-0000-0000-000013090000}"/>
    <cellStyle name="Comma 2 2 3 2 2 2 9 2" xfId="12467" xr:uid="{00000000-0005-0000-0000-000014090000}"/>
    <cellStyle name="Comma 2 2 3 2 2 2 9 3" xfId="6283" xr:uid="{00000000-0005-0000-0000-000015090000}"/>
    <cellStyle name="Comma 2 2 3 2 2 3" xfId="206" xr:uid="{00000000-0005-0000-0000-000016090000}"/>
    <cellStyle name="Comma 2 2 3 2 2 3 2" xfId="817" xr:uid="{00000000-0005-0000-0000-000017090000}"/>
    <cellStyle name="Comma 2 2 3 2 2 3 2 2" xfId="1428" xr:uid="{00000000-0005-0000-0000-000018090000}"/>
    <cellStyle name="Comma 2 2 3 2 2 3 2 2 2" xfId="2974" xr:uid="{00000000-0005-0000-0000-000019090000}"/>
    <cellStyle name="Comma 2 2 3 2 2 3 2 2 2 2" xfId="12269" xr:uid="{00000000-0005-0000-0000-00001A090000}"/>
    <cellStyle name="Comma 2 2 3 2 2 3 2 2 2 3" xfId="9177" xr:uid="{00000000-0005-0000-0000-00001B090000}"/>
    <cellStyle name="Comma 2 2 3 2 2 3 2 2 3" xfId="4520" xr:uid="{00000000-0005-0000-0000-00001C090000}"/>
    <cellStyle name="Comma 2 2 3 2 2 3 2 2 3 2" xfId="13815" xr:uid="{00000000-0005-0000-0000-00001D090000}"/>
    <cellStyle name="Comma 2 2 3 2 2 3 2 2 3 3" xfId="7631" xr:uid="{00000000-0005-0000-0000-00001E090000}"/>
    <cellStyle name="Comma 2 2 3 2 2 3 2 2 4" xfId="10723" xr:uid="{00000000-0005-0000-0000-00001F090000}"/>
    <cellStyle name="Comma 2 2 3 2 2 3 2 2 5" xfId="6085" xr:uid="{00000000-0005-0000-0000-000020090000}"/>
    <cellStyle name="Comma 2 2 3 2 2 3 2 3" xfId="2039" xr:uid="{00000000-0005-0000-0000-000021090000}"/>
    <cellStyle name="Comma 2 2 3 2 2 3 2 3 2" xfId="11334" xr:uid="{00000000-0005-0000-0000-000022090000}"/>
    <cellStyle name="Comma 2 2 3 2 2 3 2 3 3" xfId="8242" xr:uid="{00000000-0005-0000-0000-000023090000}"/>
    <cellStyle name="Comma 2 2 3 2 2 3 2 4" xfId="3909" xr:uid="{00000000-0005-0000-0000-000024090000}"/>
    <cellStyle name="Comma 2 2 3 2 2 3 2 4 2" xfId="13204" xr:uid="{00000000-0005-0000-0000-000025090000}"/>
    <cellStyle name="Comma 2 2 3 2 2 3 2 4 3" xfId="7020" xr:uid="{00000000-0005-0000-0000-000026090000}"/>
    <cellStyle name="Comma 2 2 3 2 2 3 2 5" xfId="10112" xr:uid="{00000000-0005-0000-0000-000027090000}"/>
    <cellStyle name="Comma 2 2 3 2 2 3 2 6" xfId="5150" xr:uid="{00000000-0005-0000-0000-000028090000}"/>
    <cellStyle name="Comma 2 2 3 2 2 3 3" xfId="1141" xr:uid="{00000000-0005-0000-0000-000029090000}"/>
    <cellStyle name="Comma 2 2 3 2 2 3 3 2" xfId="2363" xr:uid="{00000000-0005-0000-0000-00002A090000}"/>
    <cellStyle name="Comma 2 2 3 2 2 3 3 2 2" xfId="11658" xr:uid="{00000000-0005-0000-0000-00002B090000}"/>
    <cellStyle name="Comma 2 2 3 2 2 3 3 2 3" xfId="8566" xr:uid="{00000000-0005-0000-0000-00002C090000}"/>
    <cellStyle name="Comma 2 2 3 2 2 3 3 3" xfId="4233" xr:uid="{00000000-0005-0000-0000-00002D090000}"/>
    <cellStyle name="Comma 2 2 3 2 2 3 3 3 2" xfId="13528" xr:uid="{00000000-0005-0000-0000-00002E090000}"/>
    <cellStyle name="Comma 2 2 3 2 2 3 3 3 3" xfId="7344" xr:uid="{00000000-0005-0000-0000-00002F090000}"/>
    <cellStyle name="Comma 2 2 3 2 2 3 3 4" xfId="10436" xr:uid="{00000000-0005-0000-0000-000030090000}"/>
    <cellStyle name="Comma 2 2 3 2 2 3 3 5" xfId="5474" xr:uid="{00000000-0005-0000-0000-000031090000}"/>
    <cellStyle name="Comma 2 2 3 2 2 3 4" xfId="546" xr:uid="{00000000-0005-0000-0000-000032090000}"/>
    <cellStyle name="Comma 2 2 3 2 2 3 4 2" xfId="2703" xr:uid="{00000000-0005-0000-0000-000033090000}"/>
    <cellStyle name="Comma 2 2 3 2 2 3 4 2 2" xfId="11998" xr:uid="{00000000-0005-0000-0000-000034090000}"/>
    <cellStyle name="Comma 2 2 3 2 2 3 4 2 3" xfId="8906" xr:uid="{00000000-0005-0000-0000-000035090000}"/>
    <cellStyle name="Comma 2 2 3 2 2 3 4 3" xfId="3638" xr:uid="{00000000-0005-0000-0000-000036090000}"/>
    <cellStyle name="Comma 2 2 3 2 2 3 4 3 2" xfId="12933" xr:uid="{00000000-0005-0000-0000-000037090000}"/>
    <cellStyle name="Comma 2 2 3 2 2 3 4 3 3" xfId="6749" xr:uid="{00000000-0005-0000-0000-000038090000}"/>
    <cellStyle name="Comma 2 2 3 2 2 3 4 4" xfId="9841" xr:uid="{00000000-0005-0000-0000-000039090000}"/>
    <cellStyle name="Comma 2 2 3 2 2 3 4 5" xfId="5814" xr:uid="{00000000-0005-0000-0000-00003A090000}"/>
    <cellStyle name="Comma 2 2 3 2 2 3 5" xfId="1768" xr:uid="{00000000-0005-0000-0000-00003B090000}"/>
    <cellStyle name="Comma 2 2 3 2 2 3 5 2" xfId="11063" xr:uid="{00000000-0005-0000-0000-00003C090000}"/>
    <cellStyle name="Comma 2 2 3 2 2 3 5 3" xfId="7971" xr:uid="{00000000-0005-0000-0000-00003D090000}"/>
    <cellStyle name="Comma 2 2 3 2 2 3 6" xfId="3298" xr:uid="{00000000-0005-0000-0000-00003E090000}"/>
    <cellStyle name="Comma 2 2 3 2 2 3 6 2" xfId="12593" xr:uid="{00000000-0005-0000-0000-00003F090000}"/>
    <cellStyle name="Comma 2 2 3 2 2 3 6 3" xfId="6409" xr:uid="{00000000-0005-0000-0000-000040090000}"/>
    <cellStyle name="Comma 2 2 3 2 2 3 7" xfId="9501" xr:uid="{00000000-0005-0000-0000-000041090000}"/>
    <cellStyle name="Comma 2 2 3 2 2 3 8" xfId="4879" xr:uid="{00000000-0005-0000-0000-000042090000}"/>
    <cellStyle name="Comma 2 2 3 2 2 4" xfId="279" xr:uid="{00000000-0005-0000-0000-000043090000}"/>
    <cellStyle name="Comma 2 2 3 2 2 4 2" xfId="890" xr:uid="{00000000-0005-0000-0000-000044090000}"/>
    <cellStyle name="Comma 2 2 3 2 2 4 2 2" xfId="1501" xr:uid="{00000000-0005-0000-0000-000045090000}"/>
    <cellStyle name="Comma 2 2 3 2 2 4 2 2 2" xfId="3047" xr:uid="{00000000-0005-0000-0000-000046090000}"/>
    <cellStyle name="Comma 2 2 3 2 2 4 2 2 2 2" xfId="12342" xr:uid="{00000000-0005-0000-0000-000047090000}"/>
    <cellStyle name="Comma 2 2 3 2 2 4 2 2 2 3" xfId="9250" xr:uid="{00000000-0005-0000-0000-000048090000}"/>
    <cellStyle name="Comma 2 2 3 2 2 4 2 2 3" xfId="4593" xr:uid="{00000000-0005-0000-0000-000049090000}"/>
    <cellStyle name="Comma 2 2 3 2 2 4 2 2 3 2" xfId="13888" xr:uid="{00000000-0005-0000-0000-00004A090000}"/>
    <cellStyle name="Comma 2 2 3 2 2 4 2 2 3 3" xfId="7704" xr:uid="{00000000-0005-0000-0000-00004B090000}"/>
    <cellStyle name="Comma 2 2 3 2 2 4 2 2 4" xfId="10796" xr:uid="{00000000-0005-0000-0000-00004C090000}"/>
    <cellStyle name="Comma 2 2 3 2 2 4 2 2 5" xfId="6158" xr:uid="{00000000-0005-0000-0000-00004D090000}"/>
    <cellStyle name="Comma 2 2 3 2 2 4 2 3" xfId="2112" xr:uid="{00000000-0005-0000-0000-00004E090000}"/>
    <cellStyle name="Comma 2 2 3 2 2 4 2 3 2" xfId="11407" xr:uid="{00000000-0005-0000-0000-00004F090000}"/>
    <cellStyle name="Comma 2 2 3 2 2 4 2 3 3" xfId="8315" xr:uid="{00000000-0005-0000-0000-000050090000}"/>
    <cellStyle name="Comma 2 2 3 2 2 4 2 4" xfId="3982" xr:uid="{00000000-0005-0000-0000-000051090000}"/>
    <cellStyle name="Comma 2 2 3 2 2 4 2 4 2" xfId="13277" xr:uid="{00000000-0005-0000-0000-000052090000}"/>
    <cellStyle name="Comma 2 2 3 2 2 4 2 4 3" xfId="7093" xr:uid="{00000000-0005-0000-0000-000053090000}"/>
    <cellStyle name="Comma 2 2 3 2 2 4 2 5" xfId="10185" xr:uid="{00000000-0005-0000-0000-000054090000}"/>
    <cellStyle name="Comma 2 2 3 2 2 4 2 6" xfId="5223" xr:uid="{00000000-0005-0000-0000-000055090000}"/>
    <cellStyle name="Comma 2 2 3 2 2 4 3" xfId="1214" xr:uid="{00000000-0005-0000-0000-000056090000}"/>
    <cellStyle name="Comma 2 2 3 2 2 4 3 2" xfId="2436" xr:uid="{00000000-0005-0000-0000-000057090000}"/>
    <cellStyle name="Comma 2 2 3 2 2 4 3 2 2" xfId="11731" xr:uid="{00000000-0005-0000-0000-000058090000}"/>
    <cellStyle name="Comma 2 2 3 2 2 4 3 2 3" xfId="8639" xr:uid="{00000000-0005-0000-0000-000059090000}"/>
    <cellStyle name="Comma 2 2 3 2 2 4 3 3" xfId="4306" xr:uid="{00000000-0005-0000-0000-00005A090000}"/>
    <cellStyle name="Comma 2 2 3 2 2 4 3 3 2" xfId="13601" xr:uid="{00000000-0005-0000-0000-00005B090000}"/>
    <cellStyle name="Comma 2 2 3 2 2 4 3 3 3" xfId="7417" xr:uid="{00000000-0005-0000-0000-00005C090000}"/>
    <cellStyle name="Comma 2 2 3 2 2 4 3 4" xfId="10509" xr:uid="{00000000-0005-0000-0000-00005D090000}"/>
    <cellStyle name="Comma 2 2 3 2 2 4 3 5" xfId="5547" xr:uid="{00000000-0005-0000-0000-00005E090000}"/>
    <cellStyle name="Comma 2 2 3 2 2 4 4" xfId="457" xr:uid="{00000000-0005-0000-0000-00005F090000}"/>
    <cellStyle name="Comma 2 2 3 2 2 4 4 2" xfId="2614" xr:uid="{00000000-0005-0000-0000-000060090000}"/>
    <cellStyle name="Comma 2 2 3 2 2 4 4 2 2" xfId="11909" xr:uid="{00000000-0005-0000-0000-000061090000}"/>
    <cellStyle name="Comma 2 2 3 2 2 4 4 2 3" xfId="8817" xr:uid="{00000000-0005-0000-0000-000062090000}"/>
    <cellStyle name="Comma 2 2 3 2 2 4 4 3" xfId="3549" xr:uid="{00000000-0005-0000-0000-000063090000}"/>
    <cellStyle name="Comma 2 2 3 2 2 4 4 3 2" xfId="12844" xr:uid="{00000000-0005-0000-0000-000064090000}"/>
    <cellStyle name="Comma 2 2 3 2 2 4 4 3 3" xfId="6660" xr:uid="{00000000-0005-0000-0000-000065090000}"/>
    <cellStyle name="Comma 2 2 3 2 2 4 4 4" xfId="9752" xr:uid="{00000000-0005-0000-0000-000066090000}"/>
    <cellStyle name="Comma 2 2 3 2 2 4 4 5" xfId="5725" xr:uid="{00000000-0005-0000-0000-000067090000}"/>
    <cellStyle name="Comma 2 2 3 2 2 4 5" xfId="1679" xr:uid="{00000000-0005-0000-0000-000068090000}"/>
    <cellStyle name="Comma 2 2 3 2 2 4 5 2" xfId="10974" xr:uid="{00000000-0005-0000-0000-000069090000}"/>
    <cellStyle name="Comma 2 2 3 2 2 4 5 3" xfId="7882" xr:uid="{00000000-0005-0000-0000-00006A090000}"/>
    <cellStyle name="Comma 2 2 3 2 2 4 6" xfId="3371" xr:uid="{00000000-0005-0000-0000-00006B090000}"/>
    <cellStyle name="Comma 2 2 3 2 2 4 6 2" xfId="12666" xr:uid="{00000000-0005-0000-0000-00006C090000}"/>
    <cellStyle name="Comma 2 2 3 2 2 4 6 3" xfId="6482" xr:uid="{00000000-0005-0000-0000-00006D090000}"/>
    <cellStyle name="Comma 2 2 3 2 2 4 7" xfId="9574" xr:uid="{00000000-0005-0000-0000-00006E090000}"/>
    <cellStyle name="Comma 2 2 3 2 2 4 8" xfId="4790" xr:uid="{00000000-0005-0000-0000-00006F090000}"/>
    <cellStyle name="Comma 2 2 3 2 2 5" xfId="117" xr:uid="{00000000-0005-0000-0000-000070090000}"/>
    <cellStyle name="Comma 2 2 3 2 2 5 2" xfId="728" xr:uid="{00000000-0005-0000-0000-000071090000}"/>
    <cellStyle name="Comma 2 2 3 2 2 5 2 2" xfId="1375" xr:uid="{00000000-0005-0000-0000-000072090000}"/>
    <cellStyle name="Comma 2 2 3 2 2 5 2 2 2" xfId="2885" xr:uid="{00000000-0005-0000-0000-000073090000}"/>
    <cellStyle name="Comma 2 2 3 2 2 5 2 2 2 2" xfId="12180" xr:uid="{00000000-0005-0000-0000-000074090000}"/>
    <cellStyle name="Comma 2 2 3 2 2 5 2 2 2 3" xfId="9088" xr:uid="{00000000-0005-0000-0000-000075090000}"/>
    <cellStyle name="Comma 2 2 3 2 2 5 2 2 3" xfId="4467" xr:uid="{00000000-0005-0000-0000-000076090000}"/>
    <cellStyle name="Comma 2 2 3 2 2 5 2 2 3 2" xfId="13762" xr:uid="{00000000-0005-0000-0000-000077090000}"/>
    <cellStyle name="Comma 2 2 3 2 2 5 2 2 3 3" xfId="7578" xr:uid="{00000000-0005-0000-0000-000078090000}"/>
    <cellStyle name="Comma 2 2 3 2 2 5 2 2 4" xfId="10670" xr:uid="{00000000-0005-0000-0000-000079090000}"/>
    <cellStyle name="Comma 2 2 3 2 2 5 2 2 5" xfId="5996" xr:uid="{00000000-0005-0000-0000-00007A090000}"/>
    <cellStyle name="Comma 2 2 3 2 2 5 2 3" xfId="1950" xr:uid="{00000000-0005-0000-0000-00007B090000}"/>
    <cellStyle name="Comma 2 2 3 2 2 5 2 3 2" xfId="11245" xr:uid="{00000000-0005-0000-0000-00007C090000}"/>
    <cellStyle name="Comma 2 2 3 2 2 5 2 3 3" xfId="8153" xr:uid="{00000000-0005-0000-0000-00007D090000}"/>
    <cellStyle name="Comma 2 2 3 2 2 5 2 4" xfId="3820" xr:uid="{00000000-0005-0000-0000-00007E090000}"/>
    <cellStyle name="Comma 2 2 3 2 2 5 2 4 2" xfId="13115" xr:uid="{00000000-0005-0000-0000-00007F090000}"/>
    <cellStyle name="Comma 2 2 3 2 2 5 2 4 3" xfId="6931" xr:uid="{00000000-0005-0000-0000-000080090000}"/>
    <cellStyle name="Comma 2 2 3 2 2 5 2 5" xfId="10023" xr:uid="{00000000-0005-0000-0000-000081090000}"/>
    <cellStyle name="Comma 2 2 3 2 2 5 2 6" xfId="5061" xr:uid="{00000000-0005-0000-0000-000082090000}"/>
    <cellStyle name="Comma 2 2 3 2 2 5 3" xfId="1052" xr:uid="{00000000-0005-0000-0000-000083090000}"/>
    <cellStyle name="Comma 2 2 3 2 2 5 3 2" xfId="2274" xr:uid="{00000000-0005-0000-0000-000084090000}"/>
    <cellStyle name="Comma 2 2 3 2 2 5 3 2 2" xfId="11569" xr:uid="{00000000-0005-0000-0000-000085090000}"/>
    <cellStyle name="Comma 2 2 3 2 2 5 3 2 3" xfId="8477" xr:uid="{00000000-0005-0000-0000-000086090000}"/>
    <cellStyle name="Comma 2 2 3 2 2 5 3 3" xfId="4144" xr:uid="{00000000-0005-0000-0000-000087090000}"/>
    <cellStyle name="Comma 2 2 3 2 2 5 3 3 2" xfId="13439" xr:uid="{00000000-0005-0000-0000-000088090000}"/>
    <cellStyle name="Comma 2 2 3 2 2 5 3 3 3" xfId="7255" xr:uid="{00000000-0005-0000-0000-000089090000}"/>
    <cellStyle name="Comma 2 2 3 2 2 5 3 4" xfId="10347" xr:uid="{00000000-0005-0000-0000-00008A090000}"/>
    <cellStyle name="Comma 2 2 3 2 2 5 3 5" xfId="5385" xr:uid="{00000000-0005-0000-0000-00008B090000}"/>
    <cellStyle name="Comma 2 2 3 2 2 5 4" xfId="583" xr:uid="{00000000-0005-0000-0000-00008C090000}"/>
    <cellStyle name="Comma 2 2 3 2 2 5 4 2" xfId="2740" xr:uid="{00000000-0005-0000-0000-00008D090000}"/>
    <cellStyle name="Comma 2 2 3 2 2 5 4 2 2" xfId="12035" xr:uid="{00000000-0005-0000-0000-00008E090000}"/>
    <cellStyle name="Comma 2 2 3 2 2 5 4 2 3" xfId="8943" xr:uid="{00000000-0005-0000-0000-00008F090000}"/>
    <cellStyle name="Comma 2 2 3 2 2 5 4 3" xfId="3675" xr:uid="{00000000-0005-0000-0000-000090090000}"/>
    <cellStyle name="Comma 2 2 3 2 2 5 4 3 2" xfId="12970" xr:uid="{00000000-0005-0000-0000-000091090000}"/>
    <cellStyle name="Comma 2 2 3 2 2 5 4 3 3" xfId="6786" xr:uid="{00000000-0005-0000-0000-000092090000}"/>
    <cellStyle name="Comma 2 2 3 2 2 5 4 4" xfId="9878" xr:uid="{00000000-0005-0000-0000-000093090000}"/>
    <cellStyle name="Comma 2 2 3 2 2 5 4 5" xfId="5851" xr:uid="{00000000-0005-0000-0000-000094090000}"/>
    <cellStyle name="Comma 2 2 3 2 2 5 5" xfId="1805" xr:uid="{00000000-0005-0000-0000-000095090000}"/>
    <cellStyle name="Comma 2 2 3 2 2 5 5 2" xfId="11100" xr:uid="{00000000-0005-0000-0000-000096090000}"/>
    <cellStyle name="Comma 2 2 3 2 2 5 5 3" xfId="8008" xr:uid="{00000000-0005-0000-0000-000097090000}"/>
    <cellStyle name="Comma 2 2 3 2 2 5 6" xfId="3209" xr:uid="{00000000-0005-0000-0000-000098090000}"/>
    <cellStyle name="Comma 2 2 3 2 2 5 6 2" xfId="12504" xr:uid="{00000000-0005-0000-0000-000099090000}"/>
    <cellStyle name="Comma 2 2 3 2 2 5 6 3" xfId="6320" xr:uid="{00000000-0005-0000-0000-00009A090000}"/>
    <cellStyle name="Comma 2 2 3 2 2 5 7" xfId="9412" xr:uid="{00000000-0005-0000-0000-00009B090000}"/>
    <cellStyle name="Comma 2 2 3 2 2 5 8" xfId="4916" xr:uid="{00000000-0005-0000-0000-00009C090000}"/>
    <cellStyle name="Comma 2 2 3 2 2 6" xfId="654" xr:uid="{00000000-0005-0000-0000-00009D090000}"/>
    <cellStyle name="Comma 2 2 3 2 2 6 2" xfId="1302" xr:uid="{00000000-0005-0000-0000-00009E090000}"/>
    <cellStyle name="Comma 2 2 3 2 2 6 2 2" xfId="2811" xr:uid="{00000000-0005-0000-0000-00009F090000}"/>
    <cellStyle name="Comma 2 2 3 2 2 6 2 2 2" xfId="12106" xr:uid="{00000000-0005-0000-0000-0000A0090000}"/>
    <cellStyle name="Comma 2 2 3 2 2 6 2 2 3" xfId="9014" xr:uid="{00000000-0005-0000-0000-0000A1090000}"/>
    <cellStyle name="Comma 2 2 3 2 2 6 2 3" xfId="4394" xr:uid="{00000000-0005-0000-0000-0000A2090000}"/>
    <cellStyle name="Comma 2 2 3 2 2 6 2 3 2" xfId="13689" xr:uid="{00000000-0005-0000-0000-0000A3090000}"/>
    <cellStyle name="Comma 2 2 3 2 2 6 2 3 3" xfId="7505" xr:uid="{00000000-0005-0000-0000-0000A4090000}"/>
    <cellStyle name="Comma 2 2 3 2 2 6 2 4" xfId="10597" xr:uid="{00000000-0005-0000-0000-0000A5090000}"/>
    <cellStyle name="Comma 2 2 3 2 2 6 2 5" xfId="5922" xr:uid="{00000000-0005-0000-0000-0000A6090000}"/>
    <cellStyle name="Comma 2 2 3 2 2 6 3" xfId="1876" xr:uid="{00000000-0005-0000-0000-0000A7090000}"/>
    <cellStyle name="Comma 2 2 3 2 2 6 3 2" xfId="11171" xr:uid="{00000000-0005-0000-0000-0000A8090000}"/>
    <cellStyle name="Comma 2 2 3 2 2 6 3 3" xfId="8079" xr:uid="{00000000-0005-0000-0000-0000A9090000}"/>
    <cellStyle name="Comma 2 2 3 2 2 6 4" xfId="3746" xr:uid="{00000000-0005-0000-0000-0000AA090000}"/>
    <cellStyle name="Comma 2 2 3 2 2 6 4 2" xfId="13041" xr:uid="{00000000-0005-0000-0000-0000AB090000}"/>
    <cellStyle name="Comma 2 2 3 2 2 6 4 3" xfId="6857" xr:uid="{00000000-0005-0000-0000-0000AC090000}"/>
    <cellStyle name="Comma 2 2 3 2 2 6 5" xfId="9949" xr:uid="{00000000-0005-0000-0000-0000AD090000}"/>
    <cellStyle name="Comma 2 2 3 2 2 6 6" xfId="4987" xr:uid="{00000000-0005-0000-0000-0000AE090000}"/>
    <cellStyle name="Comma 2 2 3 2 2 7" xfId="978" xr:uid="{00000000-0005-0000-0000-0000AF090000}"/>
    <cellStyle name="Comma 2 2 3 2 2 7 2" xfId="2200" xr:uid="{00000000-0005-0000-0000-0000B0090000}"/>
    <cellStyle name="Comma 2 2 3 2 2 7 2 2" xfId="11495" xr:uid="{00000000-0005-0000-0000-0000B1090000}"/>
    <cellStyle name="Comma 2 2 3 2 2 7 2 3" xfId="8403" xr:uid="{00000000-0005-0000-0000-0000B2090000}"/>
    <cellStyle name="Comma 2 2 3 2 2 7 3" xfId="4070" xr:uid="{00000000-0005-0000-0000-0000B3090000}"/>
    <cellStyle name="Comma 2 2 3 2 2 7 3 2" xfId="13365" xr:uid="{00000000-0005-0000-0000-0000B4090000}"/>
    <cellStyle name="Comma 2 2 3 2 2 7 3 3" xfId="7181" xr:uid="{00000000-0005-0000-0000-0000B5090000}"/>
    <cellStyle name="Comma 2 2 3 2 2 7 4" xfId="10273" xr:uid="{00000000-0005-0000-0000-0000B6090000}"/>
    <cellStyle name="Comma 2 2 3 2 2 7 5" xfId="5311" xr:uid="{00000000-0005-0000-0000-0000B7090000}"/>
    <cellStyle name="Comma 2 2 3 2 2 8" xfId="384" xr:uid="{00000000-0005-0000-0000-0000B8090000}"/>
    <cellStyle name="Comma 2 2 3 2 2 8 2" xfId="2541" xr:uid="{00000000-0005-0000-0000-0000B9090000}"/>
    <cellStyle name="Comma 2 2 3 2 2 8 2 2" xfId="11836" xr:uid="{00000000-0005-0000-0000-0000BA090000}"/>
    <cellStyle name="Comma 2 2 3 2 2 8 2 3" xfId="8744" xr:uid="{00000000-0005-0000-0000-0000BB090000}"/>
    <cellStyle name="Comma 2 2 3 2 2 8 3" xfId="3476" xr:uid="{00000000-0005-0000-0000-0000BC090000}"/>
    <cellStyle name="Comma 2 2 3 2 2 8 3 2" xfId="12771" xr:uid="{00000000-0005-0000-0000-0000BD090000}"/>
    <cellStyle name="Comma 2 2 3 2 2 8 3 3" xfId="6587" xr:uid="{00000000-0005-0000-0000-0000BE090000}"/>
    <cellStyle name="Comma 2 2 3 2 2 8 4" xfId="9679" xr:uid="{00000000-0005-0000-0000-0000BF090000}"/>
    <cellStyle name="Comma 2 2 3 2 2 8 5" xfId="5652" xr:uid="{00000000-0005-0000-0000-0000C0090000}"/>
    <cellStyle name="Comma 2 2 3 2 2 9" xfId="1606" xr:uid="{00000000-0005-0000-0000-0000C1090000}"/>
    <cellStyle name="Comma 2 2 3 2 2 9 2" xfId="10901" xr:uid="{00000000-0005-0000-0000-0000C2090000}"/>
    <cellStyle name="Comma 2 2 3 2 2 9 3" xfId="7809" xr:uid="{00000000-0005-0000-0000-0000C3090000}"/>
    <cellStyle name="Comma 2 2 3 2 3" xfId="62" xr:uid="{00000000-0005-0000-0000-0000C4090000}"/>
    <cellStyle name="Comma 2 2 3 2 3 10" xfId="9357" xr:uid="{00000000-0005-0000-0000-0000C5090000}"/>
    <cellStyle name="Comma 2 2 3 2 3 11" xfId="4735" xr:uid="{00000000-0005-0000-0000-0000C6090000}"/>
    <cellStyle name="Comma 2 2 3 2 3 2" xfId="224" xr:uid="{00000000-0005-0000-0000-0000C7090000}"/>
    <cellStyle name="Comma 2 2 3 2 3 2 2" xfId="835" xr:uid="{00000000-0005-0000-0000-0000C8090000}"/>
    <cellStyle name="Comma 2 2 3 2 3 2 2 2" xfId="1446" xr:uid="{00000000-0005-0000-0000-0000C9090000}"/>
    <cellStyle name="Comma 2 2 3 2 3 2 2 2 2" xfId="2992" xr:uid="{00000000-0005-0000-0000-0000CA090000}"/>
    <cellStyle name="Comma 2 2 3 2 3 2 2 2 2 2" xfId="12287" xr:uid="{00000000-0005-0000-0000-0000CB090000}"/>
    <cellStyle name="Comma 2 2 3 2 3 2 2 2 2 3" xfId="9195" xr:uid="{00000000-0005-0000-0000-0000CC090000}"/>
    <cellStyle name="Comma 2 2 3 2 3 2 2 2 3" xfId="4538" xr:uid="{00000000-0005-0000-0000-0000CD090000}"/>
    <cellStyle name="Comma 2 2 3 2 3 2 2 2 3 2" xfId="13833" xr:uid="{00000000-0005-0000-0000-0000CE090000}"/>
    <cellStyle name="Comma 2 2 3 2 3 2 2 2 3 3" xfId="7649" xr:uid="{00000000-0005-0000-0000-0000CF090000}"/>
    <cellStyle name="Comma 2 2 3 2 3 2 2 2 4" xfId="10741" xr:uid="{00000000-0005-0000-0000-0000D0090000}"/>
    <cellStyle name="Comma 2 2 3 2 3 2 2 2 5" xfId="6103" xr:uid="{00000000-0005-0000-0000-0000D1090000}"/>
    <cellStyle name="Comma 2 2 3 2 3 2 2 3" xfId="2057" xr:uid="{00000000-0005-0000-0000-0000D2090000}"/>
    <cellStyle name="Comma 2 2 3 2 3 2 2 3 2" xfId="11352" xr:uid="{00000000-0005-0000-0000-0000D3090000}"/>
    <cellStyle name="Comma 2 2 3 2 3 2 2 3 3" xfId="8260" xr:uid="{00000000-0005-0000-0000-0000D4090000}"/>
    <cellStyle name="Comma 2 2 3 2 3 2 2 4" xfId="3927" xr:uid="{00000000-0005-0000-0000-0000D5090000}"/>
    <cellStyle name="Comma 2 2 3 2 3 2 2 4 2" xfId="13222" xr:uid="{00000000-0005-0000-0000-0000D6090000}"/>
    <cellStyle name="Comma 2 2 3 2 3 2 2 4 3" xfId="7038" xr:uid="{00000000-0005-0000-0000-0000D7090000}"/>
    <cellStyle name="Comma 2 2 3 2 3 2 2 5" xfId="10130" xr:uid="{00000000-0005-0000-0000-0000D8090000}"/>
    <cellStyle name="Comma 2 2 3 2 3 2 2 6" xfId="5168" xr:uid="{00000000-0005-0000-0000-0000D9090000}"/>
    <cellStyle name="Comma 2 2 3 2 3 2 3" xfId="1159" xr:uid="{00000000-0005-0000-0000-0000DA090000}"/>
    <cellStyle name="Comma 2 2 3 2 3 2 3 2" xfId="2381" xr:uid="{00000000-0005-0000-0000-0000DB090000}"/>
    <cellStyle name="Comma 2 2 3 2 3 2 3 2 2" xfId="11676" xr:uid="{00000000-0005-0000-0000-0000DC090000}"/>
    <cellStyle name="Comma 2 2 3 2 3 2 3 2 3" xfId="8584" xr:uid="{00000000-0005-0000-0000-0000DD090000}"/>
    <cellStyle name="Comma 2 2 3 2 3 2 3 3" xfId="4251" xr:uid="{00000000-0005-0000-0000-0000DE090000}"/>
    <cellStyle name="Comma 2 2 3 2 3 2 3 3 2" xfId="13546" xr:uid="{00000000-0005-0000-0000-0000DF090000}"/>
    <cellStyle name="Comma 2 2 3 2 3 2 3 3 3" xfId="7362" xr:uid="{00000000-0005-0000-0000-0000E0090000}"/>
    <cellStyle name="Comma 2 2 3 2 3 2 3 4" xfId="10454" xr:uid="{00000000-0005-0000-0000-0000E1090000}"/>
    <cellStyle name="Comma 2 2 3 2 3 2 3 5" xfId="5492" xr:uid="{00000000-0005-0000-0000-0000E2090000}"/>
    <cellStyle name="Comma 2 2 3 2 3 2 4" xfId="564" xr:uid="{00000000-0005-0000-0000-0000E3090000}"/>
    <cellStyle name="Comma 2 2 3 2 3 2 4 2" xfId="2721" xr:uid="{00000000-0005-0000-0000-0000E4090000}"/>
    <cellStyle name="Comma 2 2 3 2 3 2 4 2 2" xfId="12016" xr:uid="{00000000-0005-0000-0000-0000E5090000}"/>
    <cellStyle name="Comma 2 2 3 2 3 2 4 2 3" xfId="8924" xr:uid="{00000000-0005-0000-0000-0000E6090000}"/>
    <cellStyle name="Comma 2 2 3 2 3 2 4 3" xfId="3656" xr:uid="{00000000-0005-0000-0000-0000E7090000}"/>
    <cellStyle name="Comma 2 2 3 2 3 2 4 3 2" xfId="12951" xr:uid="{00000000-0005-0000-0000-0000E8090000}"/>
    <cellStyle name="Comma 2 2 3 2 3 2 4 3 3" xfId="6767" xr:uid="{00000000-0005-0000-0000-0000E9090000}"/>
    <cellStyle name="Comma 2 2 3 2 3 2 4 4" xfId="9859" xr:uid="{00000000-0005-0000-0000-0000EA090000}"/>
    <cellStyle name="Comma 2 2 3 2 3 2 4 5" xfId="5832" xr:uid="{00000000-0005-0000-0000-0000EB090000}"/>
    <cellStyle name="Comma 2 2 3 2 3 2 5" xfId="1786" xr:uid="{00000000-0005-0000-0000-0000EC090000}"/>
    <cellStyle name="Comma 2 2 3 2 3 2 5 2" xfId="11081" xr:uid="{00000000-0005-0000-0000-0000ED090000}"/>
    <cellStyle name="Comma 2 2 3 2 3 2 5 3" xfId="7989" xr:uid="{00000000-0005-0000-0000-0000EE090000}"/>
    <cellStyle name="Comma 2 2 3 2 3 2 6" xfId="3316" xr:uid="{00000000-0005-0000-0000-0000EF090000}"/>
    <cellStyle name="Comma 2 2 3 2 3 2 6 2" xfId="12611" xr:uid="{00000000-0005-0000-0000-0000F0090000}"/>
    <cellStyle name="Comma 2 2 3 2 3 2 6 3" xfId="6427" xr:uid="{00000000-0005-0000-0000-0000F1090000}"/>
    <cellStyle name="Comma 2 2 3 2 3 2 7" xfId="9519" xr:uid="{00000000-0005-0000-0000-0000F2090000}"/>
    <cellStyle name="Comma 2 2 3 2 3 2 8" xfId="4897" xr:uid="{00000000-0005-0000-0000-0000F3090000}"/>
    <cellStyle name="Comma 2 2 3 2 3 3" xfId="297" xr:uid="{00000000-0005-0000-0000-0000F4090000}"/>
    <cellStyle name="Comma 2 2 3 2 3 3 2" xfId="908" xr:uid="{00000000-0005-0000-0000-0000F5090000}"/>
    <cellStyle name="Comma 2 2 3 2 3 3 2 2" xfId="1519" xr:uid="{00000000-0005-0000-0000-0000F6090000}"/>
    <cellStyle name="Comma 2 2 3 2 3 3 2 2 2" xfId="3065" xr:uid="{00000000-0005-0000-0000-0000F7090000}"/>
    <cellStyle name="Comma 2 2 3 2 3 3 2 2 2 2" xfId="12360" xr:uid="{00000000-0005-0000-0000-0000F8090000}"/>
    <cellStyle name="Comma 2 2 3 2 3 3 2 2 2 3" xfId="9268" xr:uid="{00000000-0005-0000-0000-0000F9090000}"/>
    <cellStyle name="Comma 2 2 3 2 3 3 2 2 3" xfId="4611" xr:uid="{00000000-0005-0000-0000-0000FA090000}"/>
    <cellStyle name="Comma 2 2 3 2 3 3 2 2 3 2" xfId="13906" xr:uid="{00000000-0005-0000-0000-0000FB090000}"/>
    <cellStyle name="Comma 2 2 3 2 3 3 2 2 3 3" xfId="7722" xr:uid="{00000000-0005-0000-0000-0000FC090000}"/>
    <cellStyle name="Comma 2 2 3 2 3 3 2 2 4" xfId="10814" xr:uid="{00000000-0005-0000-0000-0000FD090000}"/>
    <cellStyle name="Comma 2 2 3 2 3 3 2 2 5" xfId="6176" xr:uid="{00000000-0005-0000-0000-0000FE090000}"/>
    <cellStyle name="Comma 2 2 3 2 3 3 2 3" xfId="2130" xr:uid="{00000000-0005-0000-0000-0000FF090000}"/>
    <cellStyle name="Comma 2 2 3 2 3 3 2 3 2" xfId="11425" xr:uid="{00000000-0005-0000-0000-0000000A0000}"/>
    <cellStyle name="Comma 2 2 3 2 3 3 2 3 3" xfId="8333" xr:uid="{00000000-0005-0000-0000-0000010A0000}"/>
    <cellStyle name="Comma 2 2 3 2 3 3 2 4" xfId="4000" xr:uid="{00000000-0005-0000-0000-0000020A0000}"/>
    <cellStyle name="Comma 2 2 3 2 3 3 2 4 2" xfId="13295" xr:uid="{00000000-0005-0000-0000-0000030A0000}"/>
    <cellStyle name="Comma 2 2 3 2 3 3 2 4 3" xfId="7111" xr:uid="{00000000-0005-0000-0000-0000040A0000}"/>
    <cellStyle name="Comma 2 2 3 2 3 3 2 5" xfId="10203" xr:uid="{00000000-0005-0000-0000-0000050A0000}"/>
    <cellStyle name="Comma 2 2 3 2 3 3 2 6" xfId="5241" xr:uid="{00000000-0005-0000-0000-0000060A0000}"/>
    <cellStyle name="Comma 2 2 3 2 3 3 3" xfId="1232" xr:uid="{00000000-0005-0000-0000-0000070A0000}"/>
    <cellStyle name="Comma 2 2 3 2 3 3 3 2" xfId="2454" xr:uid="{00000000-0005-0000-0000-0000080A0000}"/>
    <cellStyle name="Comma 2 2 3 2 3 3 3 2 2" xfId="11749" xr:uid="{00000000-0005-0000-0000-0000090A0000}"/>
    <cellStyle name="Comma 2 2 3 2 3 3 3 2 3" xfId="8657" xr:uid="{00000000-0005-0000-0000-00000A0A0000}"/>
    <cellStyle name="Comma 2 2 3 2 3 3 3 3" xfId="4324" xr:uid="{00000000-0005-0000-0000-00000B0A0000}"/>
    <cellStyle name="Comma 2 2 3 2 3 3 3 3 2" xfId="13619" xr:uid="{00000000-0005-0000-0000-00000C0A0000}"/>
    <cellStyle name="Comma 2 2 3 2 3 3 3 3 3" xfId="7435" xr:uid="{00000000-0005-0000-0000-00000D0A0000}"/>
    <cellStyle name="Comma 2 2 3 2 3 3 3 4" xfId="10527" xr:uid="{00000000-0005-0000-0000-00000E0A0000}"/>
    <cellStyle name="Comma 2 2 3 2 3 3 3 5" xfId="5565" xr:uid="{00000000-0005-0000-0000-00000F0A0000}"/>
    <cellStyle name="Comma 2 2 3 2 3 3 4" xfId="475" xr:uid="{00000000-0005-0000-0000-0000100A0000}"/>
    <cellStyle name="Comma 2 2 3 2 3 3 4 2" xfId="2632" xr:uid="{00000000-0005-0000-0000-0000110A0000}"/>
    <cellStyle name="Comma 2 2 3 2 3 3 4 2 2" xfId="11927" xr:uid="{00000000-0005-0000-0000-0000120A0000}"/>
    <cellStyle name="Comma 2 2 3 2 3 3 4 2 3" xfId="8835" xr:uid="{00000000-0005-0000-0000-0000130A0000}"/>
    <cellStyle name="Comma 2 2 3 2 3 3 4 3" xfId="3567" xr:uid="{00000000-0005-0000-0000-0000140A0000}"/>
    <cellStyle name="Comma 2 2 3 2 3 3 4 3 2" xfId="12862" xr:uid="{00000000-0005-0000-0000-0000150A0000}"/>
    <cellStyle name="Comma 2 2 3 2 3 3 4 3 3" xfId="6678" xr:uid="{00000000-0005-0000-0000-0000160A0000}"/>
    <cellStyle name="Comma 2 2 3 2 3 3 4 4" xfId="9770" xr:uid="{00000000-0005-0000-0000-0000170A0000}"/>
    <cellStyle name="Comma 2 2 3 2 3 3 4 5" xfId="5743" xr:uid="{00000000-0005-0000-0000-0000180A0000}"/>
    <cellStyle name="Comma 2 2 3 2 3 3 5" xfId="1697" xr:uid="{00000000-0005-0000-0000-0000190A0000}"/>
    <cellStyle name="Comma 2 2 3 2 3 3 5 2" xfId="10992" xr:uid="{00000000-0005-0000-0000-00001A0A0000}"/>
    <cellStyle name="Comma 2 2 3 2 3 3 5 3" xfId="7900" xr:uid="{00000000-0005-0000-0000-00001B0A0000}"/>
    <cellStyle name="Comma 2 2 3 2 3 3 6" xfId="3389" xr:uid="{00000000-0005-0000-0000-00001C0A0000}"/>
    <cellStyle name="Comma 2 2 3 2 3 3 6 2" xfId="12684" xr:uid="{00000000-0005-0000-0000-00001D0A0000}"/>
    <cellStyle name="Comma 2 2 3 2 3 3 6 3" xfId="6500" xr:uid="{00000000-0005-0000-0000-00001E0A0000}"/>
    <cellStyle name="Comma 2 2 3 2 3 3 7" xfId="9592" xr:uid="{00000000-0005-0000-0000-00001F0A0000}"/>
    <cellStyle name="Comma 2 2 3 2 3 3 8" xfId="4808" xr:uid="{00000000-0005-0000-0000-0000200A0000}"/>
    <cellStyle name="Comma 2 2 3 2 3 4" xfId="135" xr:uid="{00000000-0005-0000-0000-0000210A0000}"/>
    <cellStyle name="Comma 2 2 3 2 3 4 2" xfId="1070" xr:uid="{00000000-0005-0000-0000-0000220A0000}"/>
    <cellStyle name="Comma 2 2 3 2 3 4 2 2" xfId="2292" xr:uid="{00000000-0005-0000-0000-0000230A0000}"/>
    <cellStyle name="Comma 2 2 3 2 3 4 2 2 2" xfId="11587" xr:uid="{00000000-0005-0000-0000-0000240A0000}"/>
    <cellStyle name="Comma 2 2 3 2 3 4 2 2 3" xfId="8495" xr:uid="{00000000-0005-0000-0000-0000250A0000}"/>
    <cellStyle name="Comma 2 2 3 2 3 4 2 3" xfId="4162" xr:uid="{00000000-0005-0000-0000-0000260A0000}"/>
    <cellStyle name="Comma 2 2 3 2 3 4 2 3 2" xfId="13457" xr:uid="{00000000-0005-0000-0000-0000270A0000}"/>
    <cellStyle name="Comma 2 2 3 2 3 4 2 3 3" xfId="7273" xr:uid="{00000000-0005-0000-0000-0000280A0000}"/>
    <cellStyle name="Comma 2 2 3 2 3 4 2 4" xfId="10365" xr:uid="{00000000-0005-0000-0000-0000290A0000}"/>
    <cellStyle name="Comma 2 2 3 2 3 4 2 5" xfId="5403" xr:uid="{00000000-0005-0000-0000-00002A0A0000}"/>
    <cellStyle name="Comma 2 2 3 2 3 4 3" xfId="746" xr:uid="{00000000-0005-0000-0000-00002B0A0000}"/>
    <cellStyle name="Comma 2 2 3 2 3 4 3 2" xfId="2903" xr:uid="{00000000-0005-0000-0000-00002C0A0000}"/>
    <cellStyle name="Comma 2 2 3 2 3 4 3 2 2" xfId="12198" xr:uid="{00000000-0005-0000-0000-00002D0A0000}"/>
    <cellStyle name="Comma 2 2 3 2 3 4 3 2 3" xfId="9106" xr:uid="{00000000-0005-0000-0000-00002E0A0000}"/>
    <cellStyle name="Comma 2 2 3 2 3 4 3 3" xfId="3838" xr:uid="{00000000-0005-0000-0000-00002F0A0000}"/>
    <cellStyle name="Comma 2 2 3 2 3 4 3 3 2" xfId="13133" xr:uid="{00000000-0005-0000-0000-0000300A0000}"/>
    <cellStyle name="Comma 2 2 3 2 3 4 3 3 3" xfId="6949" xr:uid="{00000000-0005-0000-0000-0000310A0000}"/>
    <cellStyle name="Comma 2 2 3 2 3 4 3 4" xfId="10041" xr:uid="{00000000-0005-0000-0000-0000320A0000}"/>
    <cellStyle name="Comma 2 2 3 2 3 4 3 5" xfId="6014" xr:uid="{00000000-0005-0000-0000-0000330A0000}"/>
    <cellStyle name="Comma 2 2 3 2 3 4 4" xfId="1968" xr:uid="{00000000-0005-0000-0000-0000340A0000}"/>
    <cellStyle name="Comma 2 2 3 2 3 4 4 2" xfId="11263" xr:uid="{00000000-0005-0000-0000-0000350A0000}"/>
    <cellStyle name="Comma 2 2 3 2 3 4 4 3" xfId="8171" xr:uid="{00000000-0005-0000-0000-0000360A0000}"/>
    <cellStyle name="Comma 2 2 3 2 3 4 5" xfId="3227" xr:uid="{00000000-0005-0000-0000-0000370A0000}"/>
    <cellStyle name="Comma 2 2 3 2 3 4 5 2" xfId="12522" xr:uid="{00000000-0005-0000-0000-0000380A0000}"/>
    <cellStyle name="Comma 2 2 3 2 3 4 5 3" xfId="6338" xr:uid="{00000000-0005-0000-0000-0000390A0000}"/>
    <cellStyle name="Comma 2 2 3 2 3 4 6" xfId="9430" xr:uid="{00000000-0005-0000-0000-00003A0A0000}"/>
    <cellStyle name="Comma 2 2 3 2 3 4 7" xfId="5079" xr:uid="{00000000-0005-0000-0000-00003B0A0000}"/>
    <cellStyle name="Comma 2 2 3 2 3 5" xfId="673" xr:uid="{00000000-0005-0000-0000-00003C0A0000}"/>
    <cellStyle name="Comma 2 2 3 2 3 5 2" xfId="1321" xr:uid="{00000000-0005-0000-0000-00003D0A0000}"/>
    <cellStyle name="Comma 2 2 3 2 3 5 2 2" xfId="2830" xr:uid="{00000000-0005-0000-0000-00003E0A0000}"/>
    <cellStyle name="Comma 2 2 3 2 3 5 2 2 2" xfId="12125" xr:uid="{00000000-0005-0000-0000-00003F0A0000}"/>
    <cellStyle name="Comma 2 2 3 2 3 5 2 2 3" xfId="9033" xr:uid="{00000000-0005-0000-0000-0000400A0000}"/>
    <cellStyle name="Comma 2 2 3 2 3 5 2 3" xfId="4413" xr:uid="{00000000-0005-0000-0000-0000410A0000}"/>
    <cellStyle name="Comma 2 2 3 2 3 5 2 3 2" xfId="13708" xr:uid="{00000000-0005-0000-0000-0000420A0000}"/>
    <cellStyle name="Comma 2 2 3 2 3 5 2 3 3" xfId="7524" xr:uid="{00000000-0005-0000-0000-0000430A0000}"/>
    <cellStyle name="Comma 2 2 3 2 3 5 2 4" xfId="10616" xr:uid="{00000000-0005-0000-0000-0000440A0000}"/>
    <cellStyle name="Comma 2 2 3 2 3 5 2 5" xfId="5941" xr:uid="{00000000-0005-0000-0000-0000450A0000}"/>
    <cellStyle name="Comma 2 2 3 2 3 5 3" xfId="1895" xr:uid="{00000000-0005-0000-0000-0000460A0000}"/>
    <cellStyle name="Comma 2 2 3 2 3 5 3 2" xfId="11190" xr:uid="{00000000-0005-0000-0000-0000470A0000}"/>
    <cellStyle name="Comma 2 2 3 2 3 5 3 3" xfId="8098" xr:uid="{00000000-0005-0000-0000-0000480A0000}"/>
    <cellStyle name="Comma 2 2 3 2 3 5 4" xfId="3765" xr:uid="{00000000-0005-0000-0000-0000490A0000}"/>
    <cellStyle name="Comma 2 2 3 2 3 5 4 2" xfId="13060" xr:uid="{00000000-0005-0000-0000-00004A0A0000}"/>
    <cellStyle name="Comma 2 2 3 2 3 5 4 3" xfId="6876" xr:uid="{00000000-0005-0000-0000-00004B0A0000}"/>
    <cellStyle name="Comma 2 2 3 2 3 5 5" xfId="9968" xr:uid="{00000000-0005-0000-0000-00004C0A0000}"/>
    <cellStyle name="Comma 2 2 3 2 3 5 6" xfId="5006" xr:uid="{00000000-0005-0000-0000-00004D0A0000}"/>
    <cellStyle name="Comma 2 2 3 2 3 6" xfId="997" xr:uid="{00000000-0005-0000-0000-00004E0A0000}"/>
    <cellStyle name="Comma 2 2 3 2 3 6 2" xfId="2219" xr:uid="{00000000-0005-0000-0000-00004F0A0000}"/>
    <cellStyle name="Comma 2 2 3 2 3 6 2 2" xfId="11514" xr:uid="{00000000-0005-0000-0000-0000500A0000}"/>
    <cellStyle name="Comma 2 2 3 2 3 6 2 3" xfId="8422" xr:uid="{00000000-0005-0000-0000-0000510A0000}"/>
    <cellStyle name="Comma 2 2 3 2 3 6 3" xfId="4089" xr:uid="{00000000-0005-0000-0000-0000520A0000}"/>
    <cellStyle name="Comma 2 2 3 2 3 6 3 2" xfId="13384" xr:uid="{00000000-0005-0000-0000-0000530A0000}"/>
    <cellStyle name="Comma 2 2 3 2 3 6 3 3" xfId="7200" xr:uid="{00000000-0005-0000-0000-0000540A0000}"/>
    <cellStyle name="Comma 2 2 3 2 3 6 4" xfId="10292" xr:uid="{00000000-0005-0000-0000-0000550A0000}"/>
    <cellStyle name="Comma 2 2 3 2 3 6 5" xfId="5330" xr:uid="{00000000-0005-0000-0000-0000560A0000}"/>
    <cellStyle name="Comma 2 2 3 2 3 7" xfId="402" xr:uid="{00000000-0005-0000-0000-0000570A0000}"/>
    <cellStyle name="Comma 2 2 3 2 3 7 2" xfId="2559" xr:uid="{00000000-0005-0000-0000-0000580A0000}"/>
    <cellStyle name="Comma 2 2 3 2 3 7 2 2" xfId="11854" xr:uid="{00000000-0005-0000-0000-0000590A0000}"/>
    <cellStyle name="Comma 2 2 3 2 3 7 2 3" xfId="8762" xr:uid="{00000000-0005-0000-0000-00005A0A0000}"/>
    <cellStyle name="Comma 2 2 3 2 3 7 3" xfId="3494" xr:uid="{00000000-0005-0000-0000-00005B0A0000}"/>
    <cellStyle name="Comma 2 2 3 2 3 7 3 2" xfId="12789" xr:uid="{00000000-0005-0000-0000-00005C0A0000}"/>
    <cellStyle name="Comma 2 2 3 2 3 7 3 3" xfId="6605" xr:uid="{00000000-0005-0000-0000-00005D0A0000}"/>
    <cellStyle name="Comma 2 2 3 2 3 7 4" xfId="9697" xr:uid="{00000000-0005-0000-0000-00005E0A0000}"/>
    <cellStyle name="Comma 2 2 3 2 3 7 5" xfId="5670" xr:uid="{00000000-0005-0000-0000-00005F0A0000}"/>
    <cellStyle name="Comma 2 2 3 2 3 8" xfId="1624" xr:uid="{00000000-0005-0000-0000-0000600A0000}"/>
    <cellStyle name="Comma 2 2 3 2 3 8 2" xfId="10919" xr:uid="{00000000-0005-0000-0000-0000610A0000}"/>
    <cellStyle name="Comma 2 2 3 2 3 8 3" xfId="7827" xr:uid="{00000000-0005-0000-0000-0000620A0000}"/>
    <cellStyle name="Comma 2 2 3 2 3 9" xfId="3154" xr:uid="{00000000-0005-0000-0000-0000630A0000}"/>
    <cellStyle name="Comma 2 2 3 2 3 9 2" xfId="12449" xr:uid="{00000000-0005-0000-0000-0000640A0000}"/>
    <cellStyle name="Comma 2 2 3 2 3 9 3" xfId="6265" xr:uid="{00000000-0005-0000-0000-0000650A0000}"/>
    <cellStyle name="Comma 2 2 3 2 4" xfId="188" xr:uid="{00000000-0005-0000-0000-0000660A0000}"/>
    <cellStyle name="Comma 2 2 3 2 4 2" xfId="331" xr:uid="{00000000-0005-0000-0000-0000670A0000}"/>
    <cellStyle name="Comma 2 2 3 2 4 2 2" xfId="942" xr:uid="{00000000-0005-0000-0000-0000680A0000}"/>
    <cellStyle name="Comma 2 2 3 2 4 2 2 2" xfId="1553" xr:uid="{00000000-0005-0000-0000-0000690A0000}"/>
    <cellStyle name="Comma 2 2 3 2 4 2 2 2 2" xfId="3099" xr:uid="{00000000-0005-0000-0000-00006A0A0000}"/>
    <cellStyle name="Comma 2 2 3 2 4 2 2 2 2 2" xfId="12394" xr:uid="{00000000-0005-0000-0000-00006B0A0000}"/>
    <cellStyle name="Comma 2 2 3 2 4 2 2 2 2 3" xfId="9302" xr:uid="{00000000-0005-0000-0000-00006C0A0000}"/>
    <cellStyle name="Comma 2 2 3 2 4 2 2 2 3" xfId="4645" xr:uid="{00000000-0005-0000-0000-00006D0A0000}"/>
    <cellStyle name="Comma 2 2 3 2 4 2 2 2 3 2" xfId="13940" xr:uid="{00000000-0005-0000-0000-00006E0A0000}"/>
    <cellStyle name="Comma 2 2 3 2 4 2 2 2 3 3" xfId="7756" xr:uid="{00000000-0005-0000-0000-00006F0A0000}"/>
    <cellStyle name="Comma 2 2 3 2 4 2 2 2 4" xfId="10848" xr:uid="{00000000-0005-0000-0000-0000700A0000}"/>
    <cellStyle name="Comma 2 2 3 2 4 2 2 2 5" xfId="6210" xr:uid="{00000000-0005-0000-0000-0000710A0000}"/>
    <cellStyle name="Comma 2 2 3 2 4 2 2 3" xfId="2164" xr:uid="{00000000-0005-0000-0000-0000720A0000}"/>
    <cellStyle name="Comma 2 2 3 2 4 2 2 3 2" xfId="11459" xr:uid="{00000000-0005-0000-0000-0000730A0000}"/>
    <cellStyle name="Comma 2 2 3 2 4 2 2 3 3" xfId="8367" xr:uid="{00000000-0005-0000-0000-0000740A0000}"/>
    <cellStyle name="Comma 2 2 3 2 4 2 2 4" xfId="4034" xr:uid="{00000000-0005-0000-0000-0000750A0000}"/>
    <cellStyle name="Comma 2 2 3 2 4 2 2 4 2" xfId="13329" xr:uid="{00000000-0005-0000-0000-0000760A0000}"/>
    <cellStyle name="Comma 2 2 3 2 4 2 2 4 3" xfId="7145" xr:uid="{00000000-0005-0000-0000-0000770A0000}"/>
    <cellStyle name="Comma 2 2 3 2 4 2 2 5" xfId="10237" xr:uid="{00000000-0005-0000-0000-0000780A0000}"/>
    <cellStyle name="Comma 2 2 3 2 4 2 2 6" xfId="5275" xr:uid="{00000000-0005-0000-0000-0000790A0000}"/>
    <cellStyle name="Comma 2 2 3 2 4 2 3" xfId="1266" xr:uid="{00000000-0005-0000-0000-00007A0A0000}"/>
    <cellStyle name="Comma 2 2 3 2 4 2 3 2" xfId="2488" xr:uid="{00000000-0005-0000-0000-00007B0A0000}"/>
    <cellStyle name="Comma 2 2 3 2 4 2 3 2 2" xfId="11783" xr:uid="{00000000-0005-0000-0000-00007C0A0000}"/>
    <cellStyle name="Comma 2 2 3 2 4 2 3 2 3" xfId="8691" xr:uid="{00000000-0005-0000-0000-00007D0A0000}"/>
    <cellStyle name="Comma 2 2 3 2 4 2 3 3" xfId="4358" xr:uid="{00000000-0005-0000-0000-00007E0A0000}"/>
    <cellStyle name="Comma 2 2 3 2 4 2 3 3 2" xfId="13653" xr:uid="{00000000-0005-0000-0000-00007F0A0000}"/>
    <cellStyle name="Comma 2 2 3 2 4 2 3 3 3" xfId="7469" xr:uid="{00000000-0005-0000-0000-0000800A0000}"/>
    <cellStyle name="Comma 2 2 3 2 4 2 3 4" xfId="10561" xr:uid="{00000000-0005-0000-0000-0000810A0000}"/>
    <cellStyle name="Comma 2 2 3 2 4 2 3 5" xfId="5599" xr:uid="{00000000-0005-0000-0000-0000820A0000}"/>
    <cellStyle name="Comma 2 2 3 2 4 2 4" xfId="528" xr:uid="{00000000-0005-0000-0000-0000830A0000}"/>
    <cellStyle name="Comma 2 2 3 2 4 2 4 2" xfId="2685" xr:uid="{00000000-0005-0000-0000-0000840A0000}"/>
    <cellStyle name="Comma 2 2 3 2 4 2 4 2 2" xfId="11980" xr:uid="{00000000-0005-0000-0000-0000850A0000}"/>
    <cellStyle name="Comma 2 2 3 2 4 2 4 2 3" xfId="8888" xr:uid="{00000000-0005-0000-0000-0000860A0000}"/>
    <cellStyle name="Comma 2 2 3 2 4 2 4 3" xfId="3620" xr:uid="{00000000-0005-0000-0000-0000870A0000}"/>
    <cellStyle name="Comma 2 2 3 2 4 2 4 3 2" xfId="12915" xr:uid="{00000000-0005-0000-0000-0000880A0000}"/>
    <cellStyle name="Comma 2 2 3 2 4 2 4 3 3" xfId="6731" xr:uid="{00000000-0005-0000-0000-0000890A0000}"/>
    <cellStyle name="Comma 2 2 3 2 4 2 4 4" xfId="9823" xr:uid="{00000000-0005-0000-0000-00008A0A0000}"/>
    <cellStyle name="Comma 2 2 3 2 4 2 4 5" xfId="5796" xr:uid="{00000000-0005-0000-0000-00008B0A0000}"/>
    <cellStyle name="Comma 2 2 3 2 4 2 5" xfId="1750" xr:uid="{00000000-0005-0000-0000-00008C0A0000}"/>
    <cellStyle name="Comma 2 2 3 2 4 2 5 2" xfId="11045" xr:uid="{00000000-0005-0000-0000-00008D0A0000}"/>
    <cellStyle name="Comma 2 2 3 2 4 2 5 3" xfId="7953" xr:uid="{00000000-0005-0000-0000-00008E0A0000}"/>
    <cellStyle name="Comma 2 2 3 2 4 2 6" xfId="3423" xr:uid="{00000000-0005-0000-0000-00008F0A0000}"/>
    <cellStyle name="Comma 2 2 3 2 4 2 6 2" xfId="12718" xr:uid="{00000000-0005-0000-0000-0000900A0000}"/>
    <cellStyle name="Comma 2 2 3 2 4 2 6 3" xfId="6534" xr:uid="{00000000-0005-0000-0000-0000910A0000}"/>
    <cellStyle name="Comma 2 2 3 2 4 2 7" xfId="9626" xr:uid="{00000000-0005-0000-0000-0000920A0000}"/>
    <cellStyle name="Comma 2 2 3 2 4 2 8" xfId="4861" xr:uid="{00000000-0005-0000-0000-0000930A0000}"/>
    <cellStyle name="Comma 2 2 3 2 4 3" xfId="799" xr:uid="{00000000-0005-0000-0000-0000940A0000}"/>
    <cellStyle name="Comma 2 2 3 2 4 3 2" xfId="1410" xr:uid="{00000000-0005-0000-0000-0000950A0000}"/>
    <cellStyle name="Comma 2 2 3 2 4 3 2 2" xfId="2956" xr:uid="{00000000-0005-0000-0000-0000960A0000}"/>
    <cellStyle name="Comma 2 2 3 2 4 3 2 2 2" xfId="12251" xr:uid="{00000000-0005-0000-0000-0000970A0000}"/>
    <cellStyle name="Comma 2 2 3 2 4 3 2 2 3" xfId="9159" xr:uid="{00000000-0005-0000-0000-0000980A0000}"/>
    <cellStyle name="Comma 2 2 3 2 4 3 2 3" xfId="4502" xr:uid="{00000000-0005-0000-0000-0000990A0000}"/>
    <cellStyle name="Comma 2 2 3 2 4 3 2 3 2" xfId="13797" xr:uid="{00000000-0005-0000-0000-00009A0A0000}"/>
    <cellStyle name="Comma 2 2 3 2 4 3 2 3 3" xfId="7613" xr:uid="{00000000-0005-0000-0000-00009B0A0000}"/>
    <cellStyle name="Comma 2 2 3 2 4 3 2 4" xfId="10705" xr:uid="{00000000-0005-0000-0000-00009C0A0000}"/>
    <cellStyle name="Comma 2 2 3 2 4 3 2 5" xfId="6067" xr:uid="{00000000-0005-0000-0000-00009D0A0000}"/>
    <cellStyle name="Comma 2 2 3 2 4 3 3" xfId="2021" xr:uid="{00000000-0005-0000-0000-00009E0A0000}"/>
    <cellStyle name="Comma 2 2 3 2 4 3 3 2" xfId="11316" xr:uid="{00000000-0005-0000-0000-00009F0A0000}"/>
    <cellStyle name="Comma 2 2 3 2 4 3 3 3" xfId="8224" xr:uid="{00000000-0005-0000-0000-0000A00A0000}"/>
    <cellStyle name="Comma 2 2 3 2 4 3 4" xfId="3891" xr:uid="{00000000-0005-0000-0000-0000A10A0000}"/>
    <cellStyle name="Comma 2 2 3 2 4 3 4 2" xfId="13186" xr:uid="{00000000-0005-0000-0000-0000A20A0000}"/>
    <cellStyle name="Comma 2 2 3 2 4 3 4 3" xfId="7002" xr:uid="{00000000-0005-0000-0000-0000A30A0000}"/>
    <cellStyle name="Comma 2 2 3 2 4 3 5" xfId="10094" xr:uid="{00000000-0005-0000-0000-0000A40A0000}"/>
    <cellStyle name="Comma 2 2 3 2 4 3 6" xfId="5132" xr:uid="{00000000-0005-0000-0000-0000A50A0000}"/>
    <cellStyle name="Comma 2 2 3 2 4 4" xfId="1123" xr:uid="{00000000-0005-0000-0000-0000A60A0000}"/>
    <cellStyle name="Comma 2 2 3 2 4 4 2" xfId="2345" xr:uid="{00000000-0005-0000-0000-0000A70A0000}"/>
    <cellStyle name="Comma 2 2 3 2 4 4 2 2" xfId="11640" xr:uid="{00000000-0005-0000-0000-0000A80A0000}"/>
    <cellStyle name="Comma 2 2 3 2 4 4 2 3" xfId="8548" xr:uid="{00000000-0005-0000-0000-0000A90A0000}"/>
    <cellStyle name="Comma 2 2 3 2 4 4 3" xfId="4215" xr:uid="{00000000-0005-0000-0000-0000AA0A0000}"/>
    <cellStyle name="Comma 2 2 3 2 4 4 3 2" xfId="13510" xr:uid="{00000000-0005-0000-0000-0000AB0A0000}"/>
    <cellStyle name="Comma 2 2 3 2 4 4 3 3" xfId="7326" xr:uid="{00000000-0005-0000-0000-0000AC0A0000}"/>
    <cellStyle name="Comma 2 2 3 2 4 4 4" xfId="10418" xr:uid="{00000000-0005-0000-0000-0000AD0A0000}"/>
    <cellStyle name="Comma 2 2 3 2 4 4 5" xfId="5456" xr:uid="{00000000-0005-0000-0000-0000AE0A0000}"/>
    <cellStyle name="Comma 2 2 3 2 4 5" xfId="366" xr:uid="{00000000-0005-0000-0000-0000AF0A0000}"/>
    <cellStyle name="Comma 2 2 3 2 4 5 2" xfId="2523" xr:uid="{00000000-0005-0000-0000-0000B00A0000}"/>
    <cellStyle name="Comma 2 2 3 2 4 5 2 2" xfId="11818" xr:uid="{00000000-0005-0000-0000-0000B10A0000}"/>
    <cellStyle name="Comma 2 2 3 2 4 5 2 3" xfId="8726" xr:uid="{00000000-0005-0000-0000-0000B20A0000}"/>
    <cellStyle name="Comma 2 2 3 2 4 5 3" xfId="3458" xr:uid="{00000000-0005-0000-0000-0000B30A0000}"/>
    <cellStyle name="Comma 2 2 3 2 4 5 3 2" xfId="12753" xr:uid="{00000000-0005-0000-0000-0000B40A0000}"/>
    <cellStyle name="Comma 2 2 3 2 4 5 3 3" xfId="6569" xr:uid="{00000000-0005-0000-0000-0000B50A0000}"/>
    <cellStyle name="Comma 2 2 3 2 4 5 4" xfId="9661" xr:uid="{00000000-0005-0000-0000-0000B60A0000}"/>
    <cellStyle name="Comma 2 2 3 2 4 5 5" xfId="5634" xr:uid="{00000000-0005-0000-0000-0000B70A0000}"/>
    <cellStyle name="Comma 2 2 3 2 4 6" xfId="1588" xr:uid="{00000000-0005-0000-0000-0000B80A0000}"/>
    <cellStyle name="Comma 2 2 3 2 4 6 2" xfId="10883" xr:uid="{00000000-0005-0000-0000-0000B90A0000}"/>
    <cellStyle name="Comma 2 2 3 2 4 6 3" xfId="7791" xr:uid="{00000000-0005-0000-0000-0000BA0A0000}"/>
    <cellStyle name="Comma 2 2 3 2 4 7" xfId="3280" xr:uid="{00000000-0005-0000-0000-0000BB0A0000}"/>
    <cellStyle name="Comma 2 2 3 2 4 7 2" xfId="12575" xr:uid="{00000000-0005-0000-0000-0000BC0A0000}"/>
    <cellStyle name="Comma 2 2 3 2 4 7 3" xfId="6391" xr:uid="{00000000-0005-0000-0000-0000BD0A0000}"/>
    <cellStyle name="Comma 2 2 3 2 4 8" xfId="9483" xr:uid="{00000000-0005-0000-0000-0000BE0A0000}"/>
    <cellStyle name="Comma 2 2 3 2 4 9" xfId="4699" xr:uid="{00000000-0005-0000-0000-0000BF0A0000}"/>
    <cellStyle name="Comma 2 2 3 2 5" xfId="169" xr:uid="{00000000-0005-0000-0000-0000C00A0000}"/>
    <cellStyle name="Comma 2 2 3 2 5 2" xfId="780" xr:uid="{00000000-0005-0000-0000-0000C10A0000}"/>
    <cellStyle name="Comma 2 2 3 2 5 2 2" xfId="1391" xr:uid="{00000000-0005-0000-0000-0000C20A0000}"/>
    <cellStyle name="Comma 2 2 3 2 5 2 2 2" xfId="2937" xr:uid="{00000000-0005-0000-0000-0000C30A0000}"/>
    <cellStyle name="Comma 2 2 3 2 5 2 2 2 2" xfId="12232" xr:uid="{00000000-0005-0000-0000-0000C40A0000}"/>
    <cellStyle name="Comma 2 2 3 2 5 2 2 2 3" xfId="9140" xr:uid="{00000000-0005-0000-0000-0000C50A0000}"/>
    <cellStyle name="Comma 2 2 3 2 5 2 2 3" xfId="4483" xr:uid="{00000000-0005-0000-0000-0000C60A0000}"/>
    <cellStyle name="Comma 2 2 3 2 5 2 2 3 2" xfId="13778" xr:uid="{00000000-0005-0000-0000-0000C70A0000}"/>
    <cellStyle name="Comma 2 2 3 2 5 2 2 3 3" xfId="7594" xr:uid="{00000000-0005-0000-0000-0000C80A0000}"/>
    <cellStyle name="Comma 2 2 3 2 5 2 2 4" xfId="10686" xr:uid="{00000000-0005-0000-0000-0000C90A0000}"/>
    <cellStyle name="Comma 2 2 3 2 5 2 2 5" xfId="6048" xr:uid="{00000000-0005-0000-0000-0000CA0A0000}"/>
    <cellStyle name="Comma 2 2 3 2 5 2 3" xfId="2002" xr:uid="{00000000-0005-0000-0000-0000CB0A0000}"/>
    <cellStyle name="Comma 2 2 3 2 5 2 3 2" xfId="11297" xr:uid="{00000000-0005-0000-0000-0000CC0A0000}"/>
    <cellStyle name="Comma 2 2 3 2 5 2 3 3" xfId="8205" xr:uid="{00000000-0005-0000-0000-0000CD0A0000}"/>
    <cellStyle name="Comma 2 2 3 2 5 2 4" xfId="3872" xr:uid="{00000000-0005-0000-0000-0000CE0A0000}"/>
    <cellStyle name="Comma 2 2 3 2 5 2 4 2" xfId="13167" xr:uid="{00000000-0005-0000-0000-0000CF0A0000}"/>
    <cellStyle name="Comma 2 2 3 2 5 2 4 3" xfId="6983" xr:uid="{00000000-0005-0000-0000-0000D00A0000}"/>
    <cellStyle name="Comma 2 2 3 2 5 2 5" xfId="10075" xr:uid="{00000000-0005-0000-0000-0000D10A0000}"/>
    <cellStyle name="Comma 2 2 3 2 5 2 6" xfId="5113" xr:uid="{00000000-0005-0000-0000-0000D20A0000}"/>
    <cellStyle name="Comma 2 2 3 2 5 3" xfId="1104" xr:uid="{00000000-0005-0000-0000-0000D30A0000}"/>
    <cellStyle name="Comma 2 2 3 2 5 3 2" xfId="2326" xr:uid="{00000000-0005-0000-0000-0000D40A0000}"/>
    <cellStyle name="Comma 2 2 3 2 5 3 2 2" xfId="11621" xr:uid="{00000000-0005-0000-0000-0000D50A0000}"/>
    <cellStyle name="Comma 2 2 3 2 5 3 2 3" xfId="8529" xr:uid="{00000000-0005-0000-0000-0000D60A0000}"/>
    <cellStyle name="Comma 2 2 3 2 5 3 3" xfId="4196" xr:uid="{00000000-0005-0000-0000-0000D70A0000}"/>
    <cellStyle name="Comma 2 2 3 2 5 3 3 2" xfId="13491" xr:uid="{00000000-0005-0000-0000-0000D80A0000}"/>
    <cellStyle name="Comma 2 2 3 2 5 3 3 3" xfId="7307" xr:uid="{00000000-0005-0000-0000-0000D90A0000}"/>
    <cellStyle name="Comma 2 2 3 2 5 3 4" xfId="10399" xr:uid="{00000000-0005-0000-0000-0000DA0A0000}"/>
    <cellStyle name="Comma 2 2 3 2 5 3 5" xfId="5437" xr:uid="{00000000-0005-0000-0000-0000DB0A0000}"/>
    <cellStyle name="Comma 2 2 3 2 5 4" xfId="509" xr:uid="{00000000-0005-0000-0000-0000DC0A0000}"/>
    <cellStyle name="Comma 2 2 3 2 5 4 2" xfId="2666" xr:uid="{00000000-0005-0000-0000-0000DD0A0000}"/>
    <cellStyle name="Comma 2 2 3 2 5 4 2 2" xfId="11961" xr:uid="{00000000-0005-0000-0000-0000DE0A0000}"/>
    <cellStyle name="Comma 2 2 3 2 5 4 2 3" xfId="8869" xr:uid="{00000000-0005-0000-0000-0000DF0A0000}"/>
    <cellStyle name="Comma 2 2 3 2 5 4 3" xfId="3601" xr:uid="{00000000-0005-0000-0000-0000E00A0000}"/>
    <cellStyle name="Comma 2 2 3 2 5 4 3 2" xfId="12896" xr:uid="{00000000-0005-0000-0000-0000E10A0000}"/>
    <cellStyle name="Comma 2 2 3 2 5 4 3 3" xfId="6712" xr:uid="{00000000-0005-0000-0000-0000E20A0000}"/>
    <cellStyle name="Comma 2 2 3 2 5 4 4" xfId="9804" xr:uid="{00000000-0005-0000-0000-0000E30A0000}"/>
    <cellStyle name="Comma 2 2 3 2 5 4 5" xfId="5777" xr:uid="{00000000-0005-0000-0000-0000E40A0000}"/>
    <cellStyle name="Comma 2 2 3 2 5 5" xfId="1731" xr:uid="{00000000-0005-0000-0000-0000E50A0000}"/>
    <cellStyle name="Comma 2 2 3 2 5 5 2" xfId="11026" xr:uid="{00000000-0005-0000-0000-0000E60A0000}"/>
    <cellStyle name="Comma 2 2 3 2 5 5 3" xfId="7934" xr:uid="{00000000-0005-0000-0000-0000E70A0000}"/>
    <cellStyle name="Comma 2 2 3 2 5 6" xfId="3261" xr:uid="{00000000-0005-0000-0000-0000E80A0000}"/>
    <cellStyle name="Comma 2 2 3 2 5 6 2" xfId="12556" xr:uid="{00000000-0005-0000-0000-0000E90A0000}"/>
    <cellStyle name="Comma 2 2 3 2 5 6 3" xfId="6372" xr:uid="{00000000-0005-0000-0000-0000EA0A0000}"/>
    <cellStyle name="Comma 2 2 3 2 5 7" xfId="9464" xr:uid="{00000000-0005-0000-0000-0000EB0A0000}"/>
    <cellStyle name="Comma 2 2 3 2 5 8" xfId="4842" xr:uid="{00000000-0005-0000-0000-0000EC0A0000}"/>
    <cellStyle name="Comma 2 2 3 2 6" xfId="261" xr:uid="{00000000-0005-0000-0000-0000ED0A0000}"/>
    <cellStyle name="Comma 2 2 3 2 6 2" xfId="872" xr:uid="{00000000-0005-0000-0000-0000EE0A0000}"/>
    <cellStyle name="Comma 2 2 3 2 6 2 2" xfId="1483" xr:uid="{00000000-0005-0000-0000-0000EF0A0000}"/>
    <cellStyle name="Comma 2 2 3 2 6 2 2 2" xfId="3029" xr:uid="{00000000-0005-0000-0000-0000F00A0000}"/>
    <cellStyle name="Comma 2 2 3 2 6 2 2 2 2" xfId="12324" xr:uid="{00000000-0005-0000-0000-0000F10A0000}"/>
    <cellStyle name="Comma 2 2 3 2 6 2 2 2 3" xfId="9232" xr:uid="{00000000-0005-0000-0000-0000F20A0000}"/>
    <cellStyle name="Comma 2 2 3 2 6 2 2 3" xfId="4575" xr:uid="{00000000-0005-0000-0000-0000F30A0000}"/>
    <cellStyle name="Comma 2 2 3 2 6 2 2 3 2" xfId="13870" xr:uid="{00000000-0005-0000-0000-0000F40A0000}"/>
    <cellStyle name="Comma 2 2 3 2 6 2 2 3 3" xfId="7686" xr:uid="{00000000-0005-0000-0000-0000F50A0000}"/>
    <cellStyle name="Comma 2 2 3 2 6 2 2 4" xfId="10778" xr:uid="{00000000-0005-0000-0000-0000F60A0000}"/>
    <cellStyle name="Comma 2 2 3 2 6 2 2 5" xfId="6140" xr:uid="{00000000-0005-0000-0000-0000F70A0000}"/>
    <cellStyle name="Comma 2 2 3 2 6 2 3" xfId="2094" xr:uid="{00000000-0005-0000-0000-0000F80A0000}"/>
    <cellStyle name="Comma 2 2 3 2 6 2 3 2" xfId="11389" xr:uid="{00000000-0005-0000-0000-0000F90A0000}"/>
    <cellStyle name="Comma 2 2 3 2 6 2 3 3" xfId="8297" xr:uid="{00000000-0005-0000-0000-0000FA0A0000}"/>
    <cellStyle name="Comma 2 2 3 2 6 2 4" xfId="3964" xr:uid="{00000000-0005-0000-0000-0000FB0A0000}"/>
    <cellStyle name="Comma 2 2 3 2 6 2 4 2" xfId="13259" xr:uid="{00000000-0005-0000-0000-0000FC0A0000}"/>
    <cellStyle name="Comma 2 2 3 2 6 2 4 3" xfId="7075" xr:uid="{00000000-0005-0000-0000-0000FD0A0000}"/>
    <cellStyle name="Comma 2 2 3 2 6 2 5" xfId="10167" xr:uid="{00000000-0005-0000-0000-0000FE0A0000}"/>
    <cellStyle name="Comma 2 2 3 2 6 2 6" xfId="5205" xr:uid="{00000000-0005-0000-0000-0000FF0A0000}"/>
    <cellStyle name="Comma 2 2 3 2 6 3" xfId="1196" xr:uid="{00000000-0005-0000-0000-0000000B0000}"/>
    <cellStyle name="Comma 2 2 3 2 6 3 2" xfId="2418" xr:uid="{00000000-0005-0000-0000-0000010B0000}"/>
    <cellStyle name="Comma 2 2 3 2 6 3 2 2" xfId="11713" xr:uid="{00000000-0005-0000-0000-0000020B0000}"/>
    <cellStyle name="Comma 2 2 3 2 6 3 2 3" xfId="8621" xr:uid="{00000000-0005-0000-0000-0000030B0000}"/>
    <cellStyle name="Comma 2 2 3 2 6 3 3" xfId="4288" xr:uid="{00000000-0005-0000-0000-0000040B0000}"/>
    <cellStyle name="Comma 2 2 3 2 6 3 3 2" xfId="13583" xr:uid="{00000000-0005-0000-0000-0000050B0000}"/>
    <cellStyle name="Comma 2 2 3 2 6 3 3 3" xfId="7399" xr:uid="{00000000-0005-0000-0000-0000060B0000}"/>
    <cellStyle name="Comma 2 2 3 2 6 3 4" xfId="10491" xr:uid="{00000000-0005-0000-0000-0000070B0000}"/>
    <cellStyle name="Comma 2 2 3 2 6 3 5" xfId="5529" xr:uid="{00000000-0005-0000-0000-0000080B0000}"/>
    <cellStyle name="Comma 2 2 3 2 6 4" xfId="439" xr:uid="{00000000-0005-0000-0000-0000090B0000}"/>
    <cellStyle name="Comma 2 2 3 2 6 4 2" xfId="2596" xr:uid="{00000000-0005-0000-0000-00000A0B0000}"/>
    <cellStyle name="Comma 2 2 3 2 6 4 2 2" xfId="11891" xr:uid="{00000000-0005-0000-0000-00000B0B0000}"/>
    <cellStyle name="Comma 2 2 3 2 6 4 2 3" xfId="8799" xr:uid="{00000000-0005-0000-0000-00000C0B0000}"/>
    <cellStyle name="Comma 2 2 3 2 6 4 3" xfId="3531" xr:uid="{00000000-0005-0000-0000-00000D0B0000}"/>
    <cellStyle name="Comma 2 2 3 2 6 4 3 2" xfId="12826" xr:uid="{00000000-0005-0000-0000-00000E0B0000}"/>
    <cellStyle name="Comma 2 2 3 2 6 4 3 3" xfId="6642" xr:uid="{00000000-0005-0000-0000-00000F0B0000}"/>
    <cellStyle name="Comma 2 2 3 2 6 4 4" xfId="9734" xr:uid="{00000000-0005-0000-0000-0000100B0000}"/>
    <cellStyle name="Comma 2 2 3 2 6 4 5" xfId="5707" xr:uid="{00000000-0005-0000-0000-0000110B0000}"/>
    <cellStyle name="Comma 2 2 3 2 6 5" xfId="1661" xr:uid="{00000000-0005-0000-0000-0000120B0000}"/>
    <cellStyle name="Comma 2 2 3 2 6 5 2" xfId="10956" xr:uid="{00000000-0005-0000-0000-0000130B0000}"/>
    <cellStyle name="Comma 2 2 3 2 6 5 3" xfId="7864" xr:uid="{00000000-0005-0000-0000-0000140B0000}"/>
    <cellStyle name="Comma 2 2 3 2 6 6" xfId="3353" xr:uid="{00000000-0005-0000-0000-0000150B0000}"/>
    <cellStyle name="Comma 2 2 3 2 6 6 2" xfId="12648" xr:uid="{00000000-0005-0000-0000-0000160B0000}"/>
    <cellStyle name="Comma 2 2 3 2 6 6 3" xfId="6464" xr:uid="{00000000-0005-0000-0000-0000170B0000}"/>
    <cellStyle name="Comma 2 2 3 2 6 7" xfId="9556" xr:uid="{00000000-0005-0000-0000-0000180B0000}"/>
    <cellStyle name="Comma 2 2 3 2 6 8" xfId="4772" xr:uid="{00000000-0005-0000-0000-0000190B0000}"/>
    <cellStyle name="Comma 2 2 3 2 7" xfId="99" xr:uid="{00000000-0005-0000-0000-00001A0B0000}"/>
    <cellStyle name="Comma 2 2 3 2 7 2" xfId="710" xr:uid="{00000000-0005-0000-0000-00001B0B0000}"/>
    <cellStyle name="Comma 2 2 3 2 7 2 2" xfId="1357" xr:uid="{00000000-0005-0000-0000-00001C0B0000}"/>
    <cellStyle name="Comma 2 2 3 2 7 2 2 2" xfId="2867" xr:uid="{00000000-0005-0000-0000-00001D0B0000}"/>
    <cellStyle name="Comma 2 2 3 2 7 2 2 2 2" xfId="12162" xr:uid="{00000000-0005-0000-0000-00001E0B0000}"/>
    <cellStyle name="Comma 2 2 3 2 7 2 2 2 3" xfId="9070" xr:uid="{00000000-0005-0000-0000-00001F0B0000}"/>
    <cellStyle name="Comma 2 2 3 2 7 2 2 3" xfId="4449" xr:uid="{00000000-0005-0000-0000-0000200B0000}"/>
    <cellStyle name="Comma 2 2 3 2 7 2 2 3 2" xfId="13744" xr:uid="{00000000-0005-0000-0000-0000210B0000}"/>
    <cellStyle name="Comma 2 2 3 2 7 2 2 3 3" xfId="7560" xr:uid="{00000000-0005-0000-0000-0000220B0000}"/>
    <cellStyle name="Comma 2 2 3 2 7 2 2 4" xfId="10652" xr:uid="{00000000-0005-0000-0000-0000230B0000}"/>
    <cellStyle name="Comma 2 2 3 2 7 2 2 5" xfId="5978" xr:uid="{00000000-0005-0000-0000-0000240B0000}"/>
    <cellStyle name="Comma 2 2 3 2 7 2 3" xfId="1932" xr:uid="{00000000-0005-0000-0000-0000250B0000}"/>
    <cellStyle name="Comma 2 2 3 2 7 2 3 2" xfId="11227" xr:uid="{00000000-0005-0000-0000-0000260B0000}"/>
    <cellStyle name="Comma 2 2 3 2 7 2 3 3" xfId="8135" xr:uid="{00000000-0005-0000-0000-0000270B0000}"/>
    <cellStyle name="Comma 2 2 3 2 7 2 4" xfId="3802" xr:uid="{00000000-0005-0000-0000-0000280B0000}"/>
    <cellStyle name="Comma 2 2 3 2 7 2 4 2" xfId="13097" xr:uid="{00000000-0005-0000-0000-0000290B0000}"/>
    <cellStyle name="Comma 2 2 3 2 7 2 4 3" xfId="6913" xr:uid="{00000000-0005-0000-0000-00002A0B0000}"/>
    <cellStyle name="Comma 2 2 3 2 7 2 5" xfId="10005" xr:uid="{00000000-0005-0000-0000-00002B0B0000}"/>
    <cellStyle name="Comma 2 2 3 2 7 2 6" xfId="5043" xr:uid="{00000000-0005-0000-0000-00002C0B0000}"/>
    <cellStyle name="Comma 2 2 3 2 7 3" xfId="1034" xr:uid="{00000000-0005-0000-0000-00002D0B0000}"/>
    <cellStyle name="Comma 2 2 3 2 7 3 2" xfId="2256" xr:uid="{00000000-0005-0000-0000-00002E0B0000}"/>
    <cellStyle name="Comma 2 2 3 2 7 3 2 2" xfId="11551" xr:uid="{00000000-0005-0000-0000-00002F0B0000}"/>
    <cellStyle name="Comma 2 2 3 2 7 3 2 3" xfId="8459" xr:uid="{00000000-0005-0000-0000-0000300B0000}"/>
    <cellStyle name="Comma 2 2 3 2 7 3 3" xfId="4126" xr:uid="{00000000-0005-0000-0000-0000310B0000}"/>
    <cellStyle name="Comma 2 2 3 2 7 3 3 2" xfId="13421" xr:uid="{00000000-0005-0000-0000-0000320B0000}"/>
    <cellStyle name="Comma 2 2 3 2 7 3 3 3" xfId="7237" xr:uid="{00000000-0005-0000-0000-0000330B0000}"/>
    <cellStyle name="Comma 2 2 3 2 7 3 4" xfId="10329" xr:uid="{00000000-0005-0000-0000-0000340B0000}"/>
    <cellStyle name="Comma 2 2 3 2 7 3 5" xfId="5367" xr:uid="{00000000-0005-0000-0000-0000350B0000}"/>
    <cellStyle name="Comma 2 2 3 2 7 4" xfId="603" xr:uid="{00000000-0005-0000-0000-0000360B0000}"/>
    <cellStyle name="Comma 2 2 3 2 7 4 2" xfId="2760" xr:uid="{00000000-0005-0000-0000-0000370B0000}"/>
    <cellStyle name="Comma 2 2 3 2 7 4 2 2" xfId="12055" xr:uid="{00000000-0005-0000-0000-0000380B0000}"/>
    <cellStyle name="Comma 2 2 3 2 7 4 2 3" xfId="8963" xr:uid="{00000000-0005-0000-0000-0000390B0000}"/>
    <cellStyle name="Comma 2 2 3 2 7 4 3" xfId="3695" xr:uid="{00000000-0005-0000-0000-00003A0B0000}"/>
    <cellStyle name="Comma 2 2 3 2 7 4 3 2" xfId="12990" xr:uid="{00000000-0005-0000-0000-00003B0B0000}"/>
    <cellStyle name="Comma 2 2 3 2 7 4 3 3" xfId="6806" xr:uid="{00000000-0005-0000-0000-00003C0B0000}"/>
    <cellStyle name="Comma 2 2 3 2 7 4 4" xfId="9898" xr:uid="{00000000-0005-0000-0000-00003D0B0000}"/>
    <cellStyle name="Comma 2 2 3 2 7 4 5" xfId="5871" xr:uid="{00000000-0005-0000-0000-00003E0B0000}"/>
    <cellStyle name="Comma 2 2 3 2 7 5" xfId="1825" xr:uid="{00000000-0005-0000-0000-00003F0B0000}"/>
    <cellStyle name="Comma 2 2 3 2 7 5 2" xfId="11120" xr:uid="{00000000-0005-0000-0000-0000400B0000}"/>
    <cellStyle name="Comma 2 2 3 2 7 5 3" xfId="8028" xr:uid="{00000000-0005-0000-0000-0000410B0000}"/>
    <cellStyle name="Comma 2 2 3 2 7 6" xfId="3191" xr:uid="{00000000-0005-0000-0000-0000420B0000}"/>
    <cellStyle name="Comma 2 2 3 2 7 6 2" xfId="12486" xr:uid="{00000000-0005-0000-0000-0000430B0000}"/>
    <cellStyle name="Comma 2 2 3 2 7 6 3" xfId="6302" xr:uid="{00000000-0005-0000-0000-0000440B0000}"/>
    <cellStyle name="Comma 2 2 3 2 7 7" xfId="9394" xr:uid="{00000000-0005-0000-0000-0000450B0000}"/>
    <cellStyle name="Comma 2 2 3 2 7 8" xfId="4936" xr:uid="{00000000-0005-0000-0000-0000460B0000}"/>
    <cellStyle name="Comma 2 2 3 2 8" xfId="636" xr:uid="{00000000-0005-0000-0000-0000470B0000}"/>
    <cellStyle name="Comma 2 2 3 2 8 2" xfId="1284" xr:uid="{00000000-0005-0000-0000-0000480B0000}"/>
    <cellStyle name="Comma 2 2 3 2 8 2 2" xfId="2793" xr:uid="{00000000-0005-0000-0000-0000490B0000}"/>
    <cellStyle name="Comma 2 2 3 2 8 2 2 2" xfId="12088" xr:uid="{00000000-0005-0000-0000-00004A0B0000}"/>
    <cellStyle name="Comma 2 2 3 2 8 2 2 3" xfId="8996" xr:uid="{00000000-0005-0000-0000-00004B0B0000}"/>
    <cellStyle name="Comma 2 2 3 2 8 2 3" xfId="4376" xr:uid="{00000000-0005-0000-0000-00004C0B0000}"/>
    <cellStyle name="Comma 2 2 3 2 8 2 3 2" xfId="13671" xr:uid="{00000000-0005-0000-0000-00004D0B0000}"/>
    <cellStyle name="Comma 2 2 3 2 8 2 3 3" xfId="7487" xr:uid="{00000000-0005-0000-0000-00004E0B0000}"/>
    <cellStyle name="Comma 2 2 3 2 8 2 4" xfId="10579" xr:uid="{00000000-0005-0000-0000-00004F0B0000}"/>
    <cellStyle name="Comma 2 2 3 2 8 2 5" xfId="5904" xr:uid="{00000000-0005-0000-0000-0000500B0000}"/>
    <cellStyle name="Comma 2 2 3 2 8 3" xfId="1858" xr:uid="{00000000-0005-0000-0000-0000510B0000}"/>
    <cellStyle name="Comma 2 2 3 2 8 3 2" xfId="11153" xr:uid="{00000000-0005-0000-0000-0000520B0000}"/>
    <cellStyle name="Comma 2 2 3 2 8 3 3" xfId="8061" xr:uid="{00000000-0005-0000-0000-0000530B0000}"/>
    <cellStyle name="Comma 2 2 3 2 8 4" xfId="3728" xr:uid="{00000000-0005-0000-0000-0000540B0000}"/>
    <cellStyle name="Comma 2 2 3 2 8 4 2" xfId="13023" xr:uid="{00000000-0005-0000-0000-0000550B0000}"/>
    <cellStyle name="Comma 2 2 3 2 8 4 3" xfId="6839" xr:uid="{00000000-0005-0000-0000-0000560B0000}"/>
    <cellStyle name="Comma 2 2 3 2 8 5" xfId="9931" xr:uid="{00000000-0005-0000-0000-0000570B0000}"/>
    <cellStyle name="Comma 2 2 3 2 8 6" xfId="4969" xr:uid="{00000000-0005-0000-0000-0000580B0000}"/>
    <cellStyle name="Comma 2 2 3 2 9" xfId="960" xr:uid="{00000000-0005-0000-0000-0000590B0000}"/>
    <cellStyle name="Comma 2 2 3 2 9 2" xfId="2182" xr:uid="{00000000-0005-0000-0000-00005A0B0000}"/>
    <cellStyle name="Comma 2 2 3 2 9 2 2" xfId="11477" xr:uid="{00000000-0005-0000-0000-00005B0B0000}"/>
    <cellStyle name="Comma 2 2 3 2 9 2 3" xfId="8385" xr:uid="{00000000-0005-0000-0000-00005C0B0000}"/>
    <cellStyle name="Comma 2 2 3 2 9 3" xfId="4052" xr:uid="{00000000-0005-0000-0000-00005D0B0000}"/>
    <cellStyle name="Comma 2 2 3 2 9 3 2" xfId="13347" xr:uid="{00000000-0005-0000-0000-00005E0B0000}"/>
    <cellStyle name="Comma 2 2 3 2 9 3 3" xfId="7163" xr:uid="{00000000-0005-0000-0000-00005F0B0000}"/>
    <cellStyle name="Comma 2 2 3 2 9 4" xfId="10255" xr:uid="{00000000-0005-0000-0000-0000600B0000}"/>
    <cellStyle name="Comma 2 2 3 2 9 5" xfId="5293" xr:uid="{00000000-0005-0000-0000-0000610B0000}"/>
    <cellStyle name="Comma 2 2 3 3" xfId="35" xr:uid="{00000000-0005-0000-0000-0000620B0000}"/>
    <cellStyle name="Comma 2 2 3 3 10" xfId="3127" xr:uid="{00000000-0005-0000-0000-0000630B0000}"/>
    <cellStyle name="Comma 2 2 3 3 10 2" xfId="12422" xr:uid="{00000000-0005-0000-0000-0000640B0000}"/>
    <cellStyle name="Comma 2 2 3 3 10 3" xfId="6238" xr:uid="{00000000-0005-0000-0000-0000650B0000}"/>
    <cellStyle name="Comma 2 2 3 3 11" xfId="9330" xr:uid="{00000000-0005-0000-0000-0000660B0000}"/>
    <cellStyle name="Comma 2 2 3 3 12" xfId="4709" xr:uid="{00000000-0005-0000-0000-0000670B0000}"/>
    <cellStyle name="Comma 2 2 3 3 2" xfId="72" xr:uid="{00000000-0005-0000-0000-0000680B0000}"/>
    <cellStyle name="Comma 2 2 3 3 2 10" xfId="9367" xr:uid="{00000000-0005-0000-0000-0000690B0000}"/>
    <cellStyle name="Comma 2 2 3 3 2 11" xfId="4745" xr:uid="{00000000-0005-0000-0000-00006A0B0000}"/>
    <cellStyle name="Comma 2 2 3 3 2 2" xfId="234" xr:uid="{00000000-0005-0000-0000-00006B0B0000}"/>
    <cellStyle name="Comma 2 2 3 3 2 2 2" xfId="845" xr:uid="{00000000-0005-0000-0000-00006C0B0000}"/>
    <cellStyle name="Comma 2 2 3 3 2 2 2 2" xfId="1456" xr:uid="{00000000-0005-0000-0000-00006D0B0000}"/>
    <cellStyle name="Comma 2 2 3 3 2 2 2 2 2" xfId="3002" xr:uid="{00000000-0005-0000-0000-00006E0B0000}"/>
    <cellStyle name="Comma 2 2 3 3 2 2 2 2 2 2" xfId="12297" xr:uid="{00000000-0005-0000-0000-00006F0B0000}"/>
    <cellStyle name="Comma 2 2 3 3 2 2 2 2 2 3" xfId="9205" xr:uid="{00000000-0005-0000-0000-0000700B0000}"/>
    <cellStyle name="Comma 2 2 3 3 2 2 2 2 3" xfId="4548" xr:uid="{00000000-0005-0000-0000-0000710B0000}"/>
    <cellStyle name="Comma 2 2 3 3 2 2 2 2 3 2" xfId="13843" xr:uid="{00000000-0005-0000-0000-0000720B0000}"/>
    <cellStyle name="Comma 2 2 3 3 2 2 2 2 3 3" xfId="7659" xr:uid="{00000000-0005-0000-0000-0000730B0000}"/>
    <cellStyle name="Comma 2 2 3 3 2 2 2 2 4" xfId="10751" xr:uid="{00000000-0005-0000-0000-0000740B0000}"/>
    <cellStyle name="Comma 2 2 3 3 2 2 2 2 5" xfId="6113" xr:uid="{00000000-0005-0000-0000-0000750B0000}"/>
    <cellStyle name="Comma 2 2 3 3 2 2 2 3" xfId="2067" xr:uid="{00000000-0005-0000-0000-0000760B0000}"/>
    <cellStyle name="Comma 2 2 3 3 2 2 2 3 2" xfId="11362" xr:uid="{00000000-0005-0000-0000-0000770B0000}"/>
    <cellStyle name="Comma 2 2 3 3 2 2 2 3 3" xfId="8270" xr:uid="{00000000-0005-0000-0000-0000780B0000}"/>
    <cellStyle name="Comma 2 2 3 3 2 2 2 4" xfId="3937" xr:uid="{00000000-0005-0000-0000-0000790B0000}"/>
    <cellStyle name="Comma 2 2 3 3 2 2 2 4 2" xfId="13232" xr:uid="{00000000-0005-0000-0000-00007A0B0000}"/>
    <cellStyle name="Comma 2 2 3 3 2 2 2 4 3" xfId="7048" xr:uid="{00000000-0005-0000-0000-00007B0B0000}"/>
    <cellStyle name="Comma 2 2 3 3 2 2 2 5" xfId="10140" xr:uid="{00000000-0005-0000-0000-00007C0B0000}"/>
    <cellStyle name="Comma 2 2 3 3 2 2 2 6" xfId="5178" xr:uid="{00000000-0005-0000-0000-00007D0B0000}"/>
    <cellStyle name="Comma 2 2 3 3 2 2 3" xfId="1169" xr:uid="{00000000-0005-0000-0000-00007E0B0000}"/>
    <cellStyle name="Comma 2 2 3 3 2 2 3 2" xfId="2391" xr:uid="{00000000-0005-0000-0000-00007F0B0000}"/>
    <cellStyle name="Comma 2 2 3 3 2 2 3 2 2" xfId="11686" xr:uid="{00000000-0005-0000-0000-0000800B0000}"/>
    <cellStyle name="Comma 2 2 3 3 2 2 3 2 3" xfId="8594" xr:uid="{00000000-0005-0000-0000-0000810B0000}"/>
    <cellStyle name="Comma 2 2 3 3 2 2 3 3" xfId="4261" xr:uid="{00000000-0005-0000-0000-0000820B0000}"/>
    <cellStyle name="Comma 2 2 3 3 2 2 3 3 2" xfId="13556" xr:uid="{00000000-0005-0000-0000-0000830B0000}"/>
    <cellStyle name="Comma 2 2 3 3 2 2 3 3 3" xfId="7372" xr:uid="{00000000-0005-0000-0000-0000840B0000}"/>
    <cellStyle name="Comma 2 2 3 3 2 2 3 4" xfId="10464" xr:uid="{00000000-0005-0000-0000-0000850B0000}"/>
    <cellStyle name="Comma 2 2 3 3 2 2 3 5" xfId="5502" xr:uid="{00000000-0005-0000-0000-0000860B0000}"/>
    <cellStyle name="Comma 2 2 3 3 2 2 4" xfId="574" xr:uid="{00000000-0005-0000-0000-0000870B0000}"/>
    <cellStyle name="Comma 2 2 3 3 2 2 4 2" xfId="2731" xr:uid="{00000000-0005-0000-0000-0000880B0000}"/>
    <cellStyle name="Comma 2 2 3 3 2 2 4 2 2" xfId="12026" xr:uid="{00000000-0005-0000-0000-0000890B0000}"/>
    <cellStyle name="Comma 2 2 3 3 2 2 4 2 3" xfId="8934" xr:uid="{00000000-0005-0000-0000-00008A0B0000}"/>
    <cellStyle name="Comma 2 2 3 3 2 2 4 3" xfId="3666" xr:uid="{00000000-0005-0000-0000-00008B0B0000}"/>
    <cellStyle name="Comma 2 2 3 3 2 2 4 3 2" xfId="12961" xr:uid="{00000000-0005-0000-0000-00008C0B0000}"/>
    <cellStyle name="Comma 2 2 3 3 2 2 4 3 3" xfId="6777" xr:uid="{00000000-0005-0000-0000-00008D0B0000}"/>
    <cellStyle name="Comma 2 2 3 3 2 2 4 4" xfId="9869" xr:uid="{00000000-0005-0000-0000-00008E0B0000}"/>
    <cellStyle name="Comma 2 2 3 3 2 2 4 5" xfId="5842" xr:uid="{00000000-0005-0000-0000-00008F0B0000}"/>
    <cellStyle name="Comma 2 2 3 3 2 2 5" xfId="1796" xr:uid="{00000000-0005-0000-0000-0000900B0000}"/>
    <cellStyle name="Comma 2 2 3 3 2 2 5 2" xfId="11091" xr:uid="{00000000-0005-0000-0000-0000910B0000}"/>
    <cellStyle name="Comma 2 2 3 3 2 2 5 3" xfId="7999" xr:uid="{00000000-0005-0000-0000-0000920B0000}"/>
    <cellStyle name="Comma 2 2 3 3 2 2 6" xfId="3326" xr:uid="{00000000-0005-0000-0000-0000930B0000}"/>
    <cellStyle name="Comma 2 2 3 3 2 2 6 2" xfId="12621" xr:uid="{00000000-0005-0000-0000-0000940B0000}"/>
    <cellStyle name="Comma 2 2 3 3 2 2 6 3" xfId="6437" xr:uid="{00000000-0005-0000-0000-0000950B0000}"/>
    <cellStyle name="Comma 2 2 3 3 2 2 7" xfId="9529" xr:uid="{00000000-0005-0000-0000-0000960B0000}"/>
    <cellStyle name="Comma 2 2 3 3 2 2 8" xfId="4907" xr:uid="{00000000-0005-0000-0000-0000970B0000}"/>
    <cellStyle name="Comma 2 2 3 3 2 3" xfId="307" xr:uid="{00000000-0005-0000-0000-0000980B0000}"/>
    <cellStyle name="Comma 2 2 3 3 2 3 2" xfId="918" xr:uid="{00000000-0005-0000-0000-0000990B0000}"/>
    <cellStyle name="Comma 2 2 3 3 2 3 2 2" xfId="1529" xr:uid="{00000000-0005-0000-0000-00009A0B0000}"/>
    <cellStyle name="Comma 2 2 3 3 2 3 2 2 2" xfId="3075" xr:uid="{00000000-0005-0000-0000-00009B0B0000}"/>
    <cellStyle name="Comma 2 2 3 3 2 3 2 2 2 2" xfId="12370" xr:uid="{00000000-0005-0000-0000-00009C0B0000}"/>
    <cellStyle name="Comma 2 2 3 3 2 3 2 2 2 3" xfId="9278" xr:uid="{00000000-0005-0000-0000-00009D0B0000}"/>
    <cellStyle name="Comma 2 2 3 3 2 3 2 2 3" xfId="4621" xr:uid="{00000000-0005-0000-0000-00009E0B0000}"/>
    <cellStyle name="Comma 2 2 3 3 2 3 2 2 3 2" xfId="13916" xr:uid="{00000000-0005-0000-0000-00009F0B0000}"/>
    <cellStyle name="Comma 2 2 3 3 2 3 2 2 3 3" xfId="7732" xr:uid="{00000000-0005-0000-0000-0000A00B0000}"/>
    <cellStyle name="Comma 2 2 3 3 2 3 2 2 4" xfId="10824" xr:uid="{00000000-0005-0000-0000-0000A10B0000}"/>
    <cellStyle name="Comma 2 2 3 3 2 3 2 2 5" xfId="6186" xr:uid="{00000000-0005-0000-0000-0000A20B0000}"/>
    <cellStyle name="Comma 2 2 3 3 2 3 2 3" xfId="2140" xr:uid="{00000000-0005-0000-0000-0000A30B0000}"/>
    <cellStyle name="Comma 2 2 3 3 2 3 2 3 2" xfId="11435" xr:uid="{00000000-0005-0000-0000-0000A40B0000}"/>
    <cellStyle name="Comma 2 2 3 3 2 3 2 3 3" xfId="8343" xr:uid="{00000000-0005-0000-0000-0000A50B0000}"/>
    <cellStyle name="Comma 2 2 3 3 2 3 2 4" xfId="4010" xr:uid="{00000000-0005-0000-0000-0000A60B0000}"/>
    <cellStyle name="Comma 2 2 3 3 2 3 2 4 2" xfId="13305" xr:uid="{00000000-0005-0000-0000-0000A70B0000}"/>
    <cellStyle name="Comma 2 2 3 3 2 3 2 4 3" xfId="7121" xr:uid="{00000000-0005-0000-0000-0000A80B0000}"/>
    <cellStyle name="Comma 2 2 3 3 2 3 2 5" xfId="10213" xr:uid="{00000000-0005-0000-0000-0000A90B0000}"/>
    <cellStyle name="Comma 2 2 3 3 2 3 2 6" xfId="5251" xr:uid="{00000000-0005-0000-0000-0000AA0B0000}"/>
    <cellStyle name="Comma 2 2 3 3 2 3 3" xfId="1242" xr:uid="{00000000-0005-0000-0000-0000AB0B0000}"/>
    <cellStyle name="Comma 2 2 3 3 2 3 3 2" xfId="2464" xr:uid="{00000000-0005-0000-0000-0000AC0B0000}"/>
    <cellStyle name="Comma 2 2 3 3 2 3 3 2 2" xfId="11759" xr:uid="{00000000-0005-0000-0000-0000AD0B0000}"/>
    <cellStyle name="Comma 2 2 3 3 2 3 3 2 3" xfId="8667" xr:uid="{00000000-0005-0000-0000-0000AE0B0000}"/>
    <cellStyle name="Comma 2 2 3 3 2 3 3 3" xfId="4334" xr:uid="{00000000-0005-0000-0000-0000AF0B0000}"/>
    <cellStyle name="Comma 2 2 3 3 2 3 3 3 2" xfId="13629" xr:uid="{00000000-0005-0000-0000-0000B00B0000}"/>
    <cellStyle name="Comma 2 2 3 3 2 3 3 3 3" xfId="7445" xr:uid="{00000000-0005-0000-0000-0000B10B0000}"/>
    <cellStyle name="Comma 2 2 3 3 2 3 3 4" xfId="10537" xr:uid="{00000000-0005-0000-0000-0000B20B0000}"/>
    <cellStyle name="Comma 2 2 3 3 2 3 3 5" xfId="5575" xr:uid="{00000000-0005-0000-0000-0000B30B0000}"/>
    <cellStyle name="Comma 2 2 3 3 2 3 4" xfId="485" xr:uid="{00000000-0005-0000-0000-0000B40B0000}"/>
    <cellStyle name="Comma 2 2 3 3 2 3 4 2" xfId="2642" xr:uid="{00000000-0005-0000-0000-0000B50B0000}"/>
    <cellStyle name="Comma 2 2 3 3 2 3 4 2 2" xfId="11937" xr:uid="{00000000-0005-0000-0000-0000B60B0000}"/>
    <cellStyle name="Comma 2 2 3 3 2 3 4 2 3" xfId="8845" xr:uid="{00000000-0005-0000-0000-0000B70B0000}"/>
    <cellStyle name="Comma 2 2 3 3 2 3 4 3" xfId="3577" xr:uid="{00000000-0005-0000-0000-0000B80B0000}"/>
    <cellStyle name="Comma 2 2 3 3 2 3 4 3 2" xfId="12872" xr:uid="{00000000-0005-0000-0000-0000B90B0000}"/>
    <cellStyle name="Comma 2 2 3 3 2 3 4 3 3" xfId="6688" xr:uid="{00000000-0005-0000-0000-0000BA0B0000}"/>
    <cellStyle name="Comma 2 2 3 3 2 3 4 4" xfId="9780" xr:uid="{00000000-0005-0000-0000-0000BB0B0000}"/>
    <cellStyle name="Comma 2 2 3 3 2 3 4 5" xfId="5753" xr:uid="{00000000-0005-0000-0000-0000BC0B0000}"/>
    <cellStyle name="Comma 2 2 3 3 2 3 5" xfId="1707" xr:uid="{00000000-0005-0000-0000-0000BD0B0000}"/>
    <cellStyle name="Comma 2 2 3 3 2 3 5 2" xfId="11002" xr:uid="{00000000-0005-0000-0000-0000BE0B0000}"/>
    <cellStyle name="Comma 2 2 3 3 2 3 5 3" xfId="7910" xr:uid="{00000000-0005-0000-0000-0000BF0B0000}"/>
    <cellStyle name="Comma 2 2 3 3 2 3 6" xfId="3399" xr:uid="{00000000-0005-0000-0000-0000C00B0000}"/>
    <cellStyle name="Comma 2 2 3 3 2 3 6 2" xfId="12694" xr:uid="{00000000-0005-0000-0000-0000C10B0000}"/>
    <cellStyle name="Comma 2 2 3 3 2 3 6 3" xfId="6510" xr:uid="{00000000-0005-0000-0000-0000C20B0000}"/>
    <cellStyle name="Comma 2 2 3 3 2 3 7" xfId="9602" xr:uid="{00000000-0005-0000-0000-0000C30B0000}"/>
    <cellStyle name="Comma 2 2 3 3 2 3 8" xfId="4818" xr:uid="{00000000-0005-0000-0000-0000C40B0000}"/>
    <cellStyle name="Comma 2 2 3 3 2 4" xfId="145" xr:uid="{00000000-0005-0000-0000-0000C50B0000}"/>
    <cellStyle name="Comma 2 2 3 3 2 4 2" xfId="1080" xr:uid="{00000000-0005-0000-0000-0000C60B0000}"/>
    <cellStyle name="Comma 2 2 3 3 2 4 2 2" xfId="2302" xr:uid="{00000000-0005-0000-0000-0000C70B0000}"/>
    <cellStyle name="Comma 2 2 3 3 2 4 2 2 2" xfId="11597" xr:uid="{00000000-0005-0000-0000-0000C80B0000}"/>
    <cellStyle name="Comma 2 2 3 3 2 4 2 2 3" xfId="8505" xr:uid="{00000000-0005-0000-0000-0000C90B0000}"/>
    <cellStyle name="Comma 2 2 3 3 2 4 2 3" xfId="4172" xr:uid="{00000000-0005-0000-0000-0000CA0B0000}"/>
    <cellStyle name="Comma 2 2 3 3 2 4 2 3 2" xfId="13467" xr:uid="{00000000-0005-0000-0000-0000CB0B0000}"/>
    <cellStyle name="Comma 2 2 3 3 2 4 2 3 3" xfId="7283" xr:uid="{00000000-0005-0000-0000-0000CC0B0000}"/>
    <cellStyle name="Comma 2 2 3 3 2 4 2 4" xfId="10375" xr:uid="{00000000-0005-0000-0000-0000CD0B0000}"/>
    <cellStyle name="Comma 2 2 3 3 2 4 2 5" xfId="5413" xr:uid="{00000000-0005-0000-0000-0000CE0B0000}"/>
    <cellStyle name="Comma 2 2 3 3 2 4 3" xfId="756" xr:uid="{00000000-0005-0000-0000-0000CF0B0000}"/>
    <cellStyle name="Comma 2 2 3 3 2 4 3 2" xfId="2913" xr:uid="{00000000-0005-0000-0000-0000D00B0000}"/>
    <cellStyle name="Comma 2 2 3 3 2 4 3 2 2" xfId="12208" xr:uid="{00000000-0005-0000-0000-0000D10B0000}"/>
    <cellStyle name="Comma 2 2 3 3 2 4 3 2 3" xfId="9116" xr:uid="{00000000-0005-0000-0000-0000D20B0000}"/>
    <cellStyle name="Comma 2 2 3 3 2 4 3 3" xfId="3848" xr:uid="{00000000-0005-0000-0000-0000D30B0000}"/>
    <cellStyle name="Comma 2 2 3 3 2 4 3 3 2" xfId="13143" xr:uid="{00000000-0005-0000-0000-0000D40B0000}"/>
    <cellStyle name="Comma 2 2 3 3 2 4 3 3 3" xfId="6959" xr:uid="{00000000-0005-0000-0000-0000D50B0000}"/>
    <cellStyle name="Comma 2 2 3 3 2 4 3 4" xfId="10051" xr:uid="{00000000-0005-0000-0000-0000D60B0000}"/>
    <cellStyle name="Comma 2 2 3 3 2 4 3 5" xfId="6024" xr:uid="{00000000-0005-0000-0000-0000D70B0000}"/>
    <cellStyle name="Comma 2 2 3 3 2 4 4" xfId="1978" xr:uid="{00000000-0005-0000-0000-0000D80B0000}"/>
    <cellStyle name="Comma 2 2 3 3 2 4 4 2" xfId="11273" xr:uid="{00000000-0005-0000-0000-0000D90B0000}"/>
    <cellStyle name="Comma 2 2 3 3 2 4 4 3" xfId="8181" xr:uid="{00000000-0005-0000-0000-0000DA0B0000}"/>
    <cellStyle name="Comma 2 2 3 3 2 4 5" xfId="3237" xr:uid="{00000000-0005-0000-0000-0000DB0B0000}"/>
    <cellStyle name="Comma 2 2 3 3 2 4 5 2" xfId="12532" xr:uid="{00000000-0005-0000-0000-0000DC0B0000}"/>
    <cellStyle name="Comma 2 2 3 3 2 4 5 3" xfId="6348" xr:uid="{00000000-0005-0000-0000-0000DD0B0000}"/>
    <cellStyle name="Comma 2 2 3 3 2 4 6" xfId="9440" xr:uid="{00000000-0005-0000-0000-0000DE0B0000}"/>
    <cellStyle name="Comma 2 2 3 3 2 4 7" xfId="5089" xr:uid="{00000000-0005-0000-0000-0000DF0B0000}"/>
    <cellStyle name="Comma 2 2 3 3 2 5" xfId="683" xr:uid="{00000000-0005-0000-0000-0000E00B0000}"/>
    <cellStyle name="Comma 2 2 3 3 2 5 2" xfId="1331" xr:uid="{00000000-0005-0000-0000-0000E10B0000}"/>
    <cellStyle name="Comma 2 2 3 3 2 5 2 2" xfId="2840" xr:uid="{00000000-0005-0000-0000-0000E20B0000}"/>
    <cellStyle name="Comma 2 2 3 3 2 5 2 2 2" xfId="12135" xr:uid="{00000000-0005-0000-0000-0000E30B0000}"/>
    <cellStyle name="Comma 2 2 3 3 2 5 2 2 3" xfId="9043" xr:uid="{00000000-0005-0000-0000-0000E40B0000}"/>
    <cellStyle name="Comma 2 2 3 3 2 5 2 3" xfId="4423" xr:uid="{00000000-0005-0000-0000-0000E50B0000}"/>
    <cellStyle name="Comma 2 2 3 3 2 5 2 3 2" xfId="13718" xr:uid="{00000000-0005-0000-0000-0000E60B0000}"/>
    <cellStyle name="Comma 2 2 3 3 2 5 2 3 3" xfId="7534" xr:uid="{00000000-0005-0000-0000-0000E70B0000}"/>
    <cellStyle name="Comma 2 2 3 3 2 5 2 4" xfId="10626" xr:uid="{00000000-0005-0000-0000-0000E80B0000}"/>
    <cellStyle name="Comma 2 2 3 3 2 5 2 5" xfId="5951" xr:uid="{00000000-0005-0000-0000-0000E90B0000}"/>
    <cellStyle name="Comma 2 2 3 3 2 5 3" xfId="1905" xr:uid="{00000000-0005-0000-0000-0000EA0B0000}"/>
    <cellStyle name="Comma 2 2 3 3 2 5 3 2" xfId="11200" xr:uid="{00000000-0005-0000-0000-0000EB0B0000}"/>
    <cellStyle name="Comma 2 2 3 3 2 5 3 3" xfId="8108" xr:uid="{00000000-0005-0000-0000-0000EC0B0000}"/>
    <cellStyle name="Comma 2 2 3 3 2 5 4" xfId="3775" xr:uid="{00000000-0005-0000-0000-0000ED0B0000}"/>
    <cellStyle name="Comma 2 2 3 3 2 5 4 2" xfId="13070" xr:uid="{00000000-0005-0000-0000-0000EE0B0000}"/>
    <cellStyle name="Comma 2 2 3 3 2 5 4 3" xfId="6886" xr:uid="{00000000-0005-0000-0000-0000EF0B0000}"/>
    <cellStyle name="Comma 2 2 3 3 2 5 5" xfId="9978" xr:uid="{00000000-0005-0000-0000-0000F00B0000}"/>
    <cellStyle name="Comma 2 2 3 3 2 5 6" xfId="5016" xr:uid="{00000000-0005-0000-0000-0000F10B0000}"/>
    <cellStyle name="Comma 2 2 3 3 2 6" xfId="1007" xr:uid="{00000000-0005-0000-0000-0000F20B0000}"/>
    <cellStyle name="Comma 2 2 3 3 2 6 2" xfId="2229" xr:uid="{00000000-0005-0000-0000-0000F30B0000}"/>
    <cellStyle name="Comma 2 2 3 3 2 6 2 2" xfId="11524" xr:uid="{00000000-0005-0000-0000-0000F40B0000}"/>
    <cellStyle name="Comma 2 2 3 3 2 6 2 3" xfId="8432" xr:uid="{00000000-0005-0000-0000-0000F50B0000}"/>
    <cellStyle name="Comma 2 2 3 3 2 6 3" xfId="4099" xr:uid="{00000000-0005-0000-0000-0000F60B0000}"/>
    <cellStyle name="Comma 2 2 3 3 2 6 3 2" xfId="13394" xr:uid="{00000000-0005-0000-0000-0000F70B0000}"/>
    <cellStyle name="Comma 2 2 3 3 2 6 3 3" xfId="7210" xr:uid="{00000000-0005-0000-0000-0000F80B0000}"/>
    <cellStyle name="Comma 2 2 3 3 2 6 4" xfId="10302" xr:uid="{00000000-0005-0000-0000-0000F90B0000}"/>
    <cellStyle name="Comma 2 2 3 3 2 6 5" xfId="5340" xr:uid="{00000000-0005-0000-0000-0000FA0B0000}"/>
    <cellStyle name="Comma 2 2 3 3 2 7" xfId="412" xr:uid="{00000000-0005-0000-0000-0000FB0B0000}"/>
    <cellStyle name="Comma 2 2 3 3 2 7 2" xfId="2569" xr:uid="{00000000-0005-0000-0000-0000FC0B0000}"/>
    <cellStyle name="Comma 2 2 3 3 2 7 2 2" xfId="11864" xr:uid="{00000000-0005-0000-0000-0000FD0B0000}"/>
    <cellStyle name="Comma 2 2 3 3 2 7 2 3" xfId="8772" xr:uid="{00000000-0005-0000-0000-0000FE0B0000}"/>
    <cellStyle name="Comma 2 2 3 3 2 7 3" xfId="3504" xr:uid="{00000000-0005-0000-0000-0000FF0B0000}"/>
    <cellStyle name="Comma 2 2 3 3 2 7 3 2" xfId="12799" xr:uid="{00000000-0005-0000-0000-0000000C0000}"/>
    <cellStyle name="Comma 2 2 3 3 2 7 3 3" xfId="6615" xr:uid="{00000000-0005-0000-0000-0000010C0000}"/>
    <cellStyle name="Comma 2 2 3 3 2 7 4" xfId="9707" xr:uid="{00000000-0005-0000-0000-0000020C0000}"/>
    <cellStyle name="Comma 2 2 3 3 2 7 5" xfId="5680" xr:uid="{00000000-0005-0000-0000-0000030C0000}"/>
    <cellStyle name="Comma 2 2 3 3 2 8" xfId="1634" xr:uid="{00000000-0005-0000-0000-0000040C0000}"/>
    <cellStyle name="Comma 2 2 3 3 2 8 2" xfId="10929" xr:uid="{00000000-0005-0000-0000-0000050C0000}"/>
    <cellStyle name="Comma 2 2 3 3 2 8 3" xfId="7837" xr:uid="{00000000-0005-0000-0000-0000060C0000}"/>
    <cellStyle name="Comma 2 2 3 3 2 9" xfId="3164" xr:uid="{00000000-0005-0000-0000-0000070C0000}"/>
    <cellStyle name="Comma 2 2 3 3 2 9 2" xfId="12459" xr:uid="{00000000-0005-0000-0000-0000080C0000}"/>
    <cellStyle name="Comma 2 2 3 3 2 9 3" xfId="6275" xr:uid="{00000000-0005-0000-0000-0000090C0000}"/>
    <cellStyle name="Comma 2 2 3 3 3" xfId="198" xr:uid="{00000000-0005-0000-0000-00000A0C0000}"/>
    <cellStyle name="Comma 2 2 3 3 3 2" xfId="809" xr:uid="{00000000-0005-0000-0000-00000B0C0000}"/>
    <cellStyle name="Comma 2 2 3 3 3 2 2" xfId="1420" xr:uid="{00000000-0005-0000-0000-00000C0C0000}"/>
    <cellStyle name="Comma 2 2 3 3 3 2 2 2" xfId="2966" xr:uid="{00000000-0005-0000-0000-00000D0C0000}"/>
    <cellStyle name="Comma 2 2 3 3 3 2 2 2 2" xfId="12261" xr:uid="{00000000-0005-0000-0000-00000E0C0000}"/>
    <cellStyle name="Comma 2 2 3 3 3 2 2 2 3" xfId="9169" xr:uid="{00000000-0005-0000-0000-00000F0C0000}"/>
    <cellStyle name="Comma 2 2 3 3 3 2 2 3" xfId="4512" xr:uid="{00000000-0005-0000-0000-0000100C0000}"/>
    <cellStyle name="Comma 2 2 3 3 3 2 2 3 2" xfId="13807" xr:uid="{00000000-0005-0000-0000-0000110C0000}"/>
    <cellStyle name="Comma 2 2 3 3 3 2 2 3 3" xfId="7623" xr:uid="{00000000-0005-0000-0000-0000120C0000}"/>
    <cellStyle name="Comma 2 2 3 3 3 2 2 4" xfId="10715" xr:uid="{00000000-0005-0000-0000-0000130C0000}"/>
    <cellStyle name="Comma 2 2 3 3 3 2 2 5" xfId="6077" xr:uid="{00000000-0005-0000-0000-0000140C0000}"/>
    <cellStyle name="Comma 2 2 3 3 3 2 3" xfId="2031" xr:uid="{00000000-0005-0000-0000-0000150C0000}"/>
    <cellStyle name="Comma 2 2 3 3 3 2 3 2" xfId="11326" xr:uid="{00000000-0005-0000-0000-0000160C0000}"/>
    <cellStyle name="Comma 2 2 3 3 3 2 3 3" xfId="8234" xr:uid="{00000000-0005-0000-0000-0000170C0000}"/>
    <cellStyle name="Comma 2 2 3 3 3 2 4" xfId="3901" xr:uid="{00000000-0005-0000-0000-0000180C0000}"/>
    <cellStyle name="Comma 2 2 3 3 3 2 4 2" xfId="13196" xr:uid="{00000000-0005-0000-0000-0000190C0000}"/>
    <cellStyle name="Comma 2 2 3 3 3 2 4 3" xfId="7012" xr:uid="{00000000-0005-0000-0000-00001A0C0000}"/>
    <cellStyle name="Comma 2 2 3 3 3 2 5" xfId="10104" xr:uid="{00000000-0005-0000-0000-00001B0C0000}"/>
    <cellStyle name="Comma 2 2 3 3 3 2 6" xfId="5142" xr:uid="{00000000-0005-0000-0000-00001C0C0000}"/>
    <cellStyle name="Comma 2 2 3 3 3 3" xfId="1133" xr:uid="{00000000-0005-0000-0000-00001D0C0000}"/>
    <cellStyle name="Comma 2 2 3 3 3 3 2" xfId="2355" xr:uid="{00000000-0005-0000-0000-00001E0C0000}"/>
    <cellStyle name="Comma 2 2 3 3 3 3 2 2" xfId="11650" xr:uid="{00000000-0005-0000-0000-00001F0C0000}"/>
    <cellStyle name="Comma 2 2 3 3 3 3 2 3" xfId="8558" xr:uid="{00000000-0005-0000-0000-0000200C0000}"/>
    <cellStyle name="Comma 2 2 3 3 3 3 3" xfId="4225" xr:uid="{00000000-0005-0000-0000-0000210C0000}"/>
    <cellStyle name="Comma 2 2 3 3 3 3 3 2" xfId="13520" xr:uid="{00000000-0005-0000-0000-0000220C0000}"/>
    <cellStyle name="Comma 2 2 3 3 3 3 3 3" xfId="7336" xr:uid="{00000000-0005-0000-0000-0000230C0000}"/>
    <cellStyle name="Comma 2 2 3 3 3 3 4" xfId="10428" xr:uid="{00000000-0005-0000-0000-0000240C0000}"/>
    <cellStyle name="Comma 2 2 3 3 3 3 5" xfId="5466" xr:uid="{00000000-0005-0000-0000-0000250C0000}"/>
    <cellStyle name="Comma 2 2 3 3 3 4" xfId="538" xr:uid="{00000000-0005-0000-0000-0000260C0000}"/>
    <cellStyle name="Comma 2 2 3 3 3 4 2" xfId="2695" xr:uid="{00000000-0005-0000-0000-0000270C0000}"/>
    <cellStyle name="Comma 2 2 3 3 3 4 2 2" xfId="11990" xr:uid="{00000000-0005-0000-0000-0000280C0000}"/>
    <cellStyle name="Comma 2 2 3 3 3 4 2 3" xfId="8898" xr:uid="{00000000-0005-0000-0000-0000290C0000}"/>
    <cellStyle name="Comma 2 2 3 3 3 4 3" xfId="3630" xr:uid="{00000000-0005-0000-0000-00002A0C0000}"/>
    <cellStyle name="Comma 2 2 3 3 3 4 3 2" xfId="12925" xr:uid="{00000000-0005-0000-0000-00002B0C0000}"/>
    <cellStyle name="Comma 2 2 3 3 3 4 3 3" xfId="6741" xr:uid="{00000000-0005-0000-0000-00002C0C0000}"/>
    <cellStyle name="Comma 2 2 3 3 3 4 4" xfId="9833" xr:uid="{00000000-0005-0000-0000-00002D0C0000}"/>
    <cellStyle name="Comma 2 2 3 3 3 4 5" xfId="5806" xr:uid="{00000000-0005-0000-0000-00002E0C0000}"/>
    <cellStyle name="Comma 2 2 3 3 3 5" xfId="1760" xr:uid="{00000000-0005-0000-0000-00002F0C0000}"/>
    <cellStyle name="Comma 2 2 3 3 3 5 2" xfId="11055" xr:uid="{00000000-0005-0000-0000-0000300C0000}"/>
    <cellStyle name="Comma 2 2 3 3 3 5 3" xfId="7963" xr:uid="{00000000-0005-0000-0000-0000310C0000}"/>
    <cellStyle name="Comma 2 2 3 3 3 6" xfId="3290" xr:uid="{00000000-0005-0000-0000-0000320C0000}"/>
    <cellStyle name="Comma 2 2 3 3 3 6 2" xfId="12585" xr:uid="{00000000-0005-0000-0000-0000330C0000}"/>
    <cellStyle name="Comma 2 2 3 3 3 6 3" xfId="6401" xr:uid="{00000000-0005-0000-0000-0000340C0000}"/>
    <cellStyle name="Comma 2 2 3 3 3 7" xfId="9493" xr:uid="{00000000-0005-0000-0000-0000350C0000}"/>
    <cellStyle name="Comma 2 2 3 3 3 8" xfId="4871" xr:uid="{00000000-0005-0000-0000-0000360C0000}"/>
    <cellStyle name="Comma 2 2 3 3 4" xfId="271" xr:uid="{00000000-0005-0000-0000-0000370C0000}"/>
    <cellStyle name="Comma 2 2 3 3 4 2" xfId="882" xr:uid="{00000000-0005-0000-0000-0000380C0000}"/>
    <cellStyle name="Comma 2 2 3 3 4 2 2" xfId="1493" xr:uid="{00000000-0005-0000-0000-0000390C0000}"/>
    <cellStyle name="Comma 2 2 3 3 4 2 2 2" xfId="3039" xr:uid="{00000000-0005-0000-0000-00003A0C0000}"/>
    <cellStyle name="Comma 2 2 3 3 4 2 2 2 2" xfId="12334" xr:uid="{00000000-0005-0000-0000-00003B0C0000}"/>
    <cellStyle name="Comma 2 2 3 3 4 2 2 2 3" xfId="9242" xr:uid="{00000000-0005-0000-0000-00003C0C0000}"/>
    <cellStyle name="Comma 2 2 3 3 4 2 2 3" xfId="4585" xr:uid="{00000000-0005-0000-0000-00003D0C0000}"/>
    <cellStyle name="Comma 2 2 3 3 4 2 2 3 2" xfId="13880" xr:uid="{00000000-0005-0000-0000-00003E0C0000}"/>
    <cellStyle name="Comma 2 2 3 3 4 2 2 3 3" xfId="7696" xr:uid="{00000000-0005-0000-0000-00003F0C0000}"/>
    <cellStyle name="Comma 2 2 3 3 4 2 2 4" xfId="10788" xr:uid="{00000000-0005-0000-0000-0000400C0000}"/>
    <cellStyle name="Comma 2 2 3 3 4 2 2 5" xfId="6150" xr:uid="{00000000-0005-0000-0000-0000410C0000}"/>
    <cellStyle name="Comma 2 2 3 3 4 2 3" xfId="2104" xr:uid="{00000000-0005-0000-0000-0000420C0000}"/>
    <cellStyle name="Comma 2 2 3 3 4 2 3 2" xfId="11399" xr:uid="{00000000-0005-0000-0000-0000430C0000}"/>
    <cellStyle name="Comma 2 2 3 3 4 2 3 3" xfId="8307" xr:uid="{00000000-0005-0000-0000-0000440C0000}"/>
    <cellStyle name="Comma 2 2 3 3 4 2 4" xfId="3974" xr:uid="{00000000-0005-0000-0000-0000450C0000}"/>
    <cellStyle name="Comma 2 2 3 3 4 2 4 2" xfId="13269" xr:uid="{00000000-0005-0000-0000-0000460C0000}"/>
    <cellStyle name="Comma 2 2 3 3 4 2 4 3" xfId="7085" xr:uid="{00000000-0005-0000-0000-0000470C0000}"/>
    <cellStyle name="Comma 2 2 3 3 4 2 5" xfId="10177" xr:uid="{00000000-0005-0000-0000-0000480C0000}"/>
    <cellStyle name="Comma 2 2 3 3 4 2 6" xfId="5215" xr:uid="{00000000-0005-0000-0000-0000490C0000}"/>
    <cellStyle name="Comma 2 2 3 3 4 3" xfId="1206" xr:uid="{00000000-0005-0000-0000-00004A0C0000}"/>
    <cellStyle name="Comma 2 2 3 3 4 3 2" xfId="2428" xr:uid="{00000000-0005-0000-0000-00004B0C0000}"/>
    <cellStyle name="Comma 2 2 3 3 4 3 2 2" xfId="11723" xr:uid="{00000000-0005-0000-0000-00004C0C0000}"/>
    <cellStyle name="Comma 2 2 3 3 4 3 2 3" xfId="8631" xr:uid="{00000000-0005-0000-0000-00004D0C0000}"/>
    <cellStyle name="Comma 2 2 3 3 4 3 3" xfId="4298" xr:uid="{00000000-0005-0000-0000-00004E0C0000}"/>
    <cellStyle name="Comma 2 2 3 3 4 3 3 2" xfId="13593" xr:uid="{00000000-0005-0000-0000-00004F0C0000}"/>
    <cellStyle name="Comma 2 2 3 3 4 3 3 3" xfId="7409" xr:uid="{00000000-0005-0000-0000-0000500C0000}"/>
    <cellStyle name="Comma 2 2 3 3 4 3 4" xfId="10501" xr:uid="{00000000-0005-0000-0000-0000510C0000}"/>
    <cellStyle name="Comma 2 2 3 3 4 3 5" xfId="5539" xr:uid="{00000000-0005-0000-0000-0000520C0000}"/>
    <cellStyle name="Comma 2 2 3 3 4 4" xfId="449" xr:uid="{00000000-0005-0000-0000-0000530C0000}"/>
    <cellStyle name="Comma 2 2 3 3 4 4 2" xfId="2606" xr:uid="{00000000-0005-0000-0000-0000540C0000}"/>
    <cellStyle name="Comma 2 2 3 3 4 4 2 2" xfId="11901" xr:uid="{00000000-0005-0000-0000-0000550C0000}"/>
    <cellStyle name="Comma 2 2 3 3 4 4 2 3" xfId="8809" xr:uid="{00000000-0005-0000-0000-0000560C0000}"/>
    <cellStyle name="Comma 2 2 3 3 4 4 3" xfId="3541" xr:uid="{00000000-0005-0000-0000-0000570C0000}"/>
    <cellStyle name="Comma 2 2 3 3 4 4 3 2" xfId="12836" xr:uid="{00000000-0005-0000-0000-0000580C0000}"/>
    <cellStyle name="Comma 2 2 3 3 4 4 3 3" xfId="6652" xr:uid="{00000000-0005-0000-0000-0000590C0000}"/>
    <cellStyle name="Comma 2 2 3 3 4 4 4" xfId="9744" xr:uid="{00000000-0005-0000-0000-00005A0C0000}"/>
    <cellStyle name="Comma 2 2 3 3 4 4 5" xfId="5717" xr:uid="{00000000-0005-0000-0000-00005B0C0000}"/>
    <cellStyle name="Comma 2 2 3 3 4 5" xfId="1671" xr:uid="{00000000-0005-0000-0000-00005C0C0000}"/>
    <cellStyle name="Comma 2 2 3 3 4 5 2" xfId="10966" xr:uid="{00000000-0005-0000-0000-00005D0C0000}"/>
    <cellStyle name="Comma 2 2 3 3 4 5 3" xfId="7874" xr:uid="{00000000-0005-0000-0000-00005E0C0000}"/>
    <cellStyle name="Comma 2 2 3 3 4 6" xfId="3363" xr:uid="{00000000-0005-0000-0000-00005F0C0000}"/>
    <cellStyle name="Comma 2 2 3 3 4 6 2" xfId="12658" xr:uid="{00000000-0005-0000-0000-0000600C0000}"/>
    <cellStyle name="Comma 2 2 3 3 4 6 3" xfId="6474" xr:uid="{00000000-0005-0000-0000-0000610C0000}"/>
    <cellStyle name="Comma 2 2 3 3 4 7" xfId="9566" xr:uid="{00000000-0005-0000-0000-0000620C0000}"/>
    <cellStyle name="Comma 2 2 3 3 4 8" xfId="4782" xr:uid="{00000000-0005-0000-0000-0000630C0000}"/>
    <cellStyle name="Comma 2 2 3 3 5" xfId="109" xr:uid="{00000000-0005-0000-0000-0000640C0000}"/>
    <cellStyle name="Comma 2 2 3 3 5 2" xfId="720" xr:uid="{00000000-0005-0000-0000-0000650C0000}"/>
    <cellStyle name="Comma 2 2 3 3 5 2 2" xfId="1367" xr:uid="{00000000-0005-0000-0000-0000660C0000}"/>
    <cellStyle name="Comma 2 2 3 3 5 2 2 2" xfId="2877" xr:uid="{00000000-0005-0000-0000-0000670C0000}"/>
    <cellStyle name="Comma 2 2 3 3 5 2 2 2 2" xfId="12172" xr:uid="{00000000-0005-0000-0000-0000680C0000}"/>
    <cellStyle name="Comma 2 2 3 3 5 2 2 2 3" xfId="9080" xr:uid="{00000000-0005-0000-0000-0000690C0000}"/>
    <cellStyle name="Comma 2 2 3 3 5 2 2 3" xfId="4459" xr:uid="{00000000-0005-0000-0000-00006A0C0000}"/>
    <cellStyle name="Comma 2 2 3 3 5 2 2 3 2" xfId="13754" xr:uid="{00000000-0005-0000-0000-00006B0C0000}"/>
    <cellStyle name="Comma 2 2 3 3 5 2 2 3 3" xfId="7570" xr:uid="{00000000-0005-0000-0000-00006C0C0000}"/>
    <cellStyle name="Comma 2 2 3 3 5 2 2 4" xfId="10662" xr:uid="{00000000-0005-0000-0000-00006D0C0000}"/>
    <cellStyle name="Comma 2 2 3 3 5 2 2 5" xfId="5988" xr:uid="{00000000-0005-0000-0000-00006E0C0000}"/>
    <cellStyle name="Comma 2 2 3 3 5 2 3" xfId="1942" xr:uid="{00000000-0005-0000-0000-00006F0C0000}"/>
    <cellStyle name="Comma 2 2 3 3 5 2 3 2" xfId="11237" xr:uid="{00000000-0005-0000-0000-0000700C0000}"/>
    <cellStyle name="Comma 2 2 3 3 5 2 3 3" xfId="8145" xr:uid="{00000000-0005-0000-0000-0000710C0000}"/>
    <cellStyle name="Comma 2 2 3 3 5 2 4" xfId="3812" xr:uid="{00000000-0005-0000-0000-0000720C0000}"/>
    <cellStyle name="Comma 2 2 3 3 5 2 4 2" xfId="13107" xr:uid="{00000000-0005-0000-0000-0000730C0000}"/>
    <cellStyle name="Comma 2 2 3 3 5 2 4 3" xfId="6923" xr:uid="{00000000-0005-0000-0000-0000740C0000}"/>
    <cellStyle name="Comma 2 2 3 3 5 2 5" xfId="10015" xr:uid="{00000000-0005-0000-0000-0000750C0000}"/>
    <cellStyle name="Comma 2 2 3 3 5 2 6" xfId="5053" xr:uid="{00000000-0005-0000-0000-0000760C0000}"/>
    <cellStyle name="Comma 2 2 3 3 5 3" xfId="1044" xr:uid="{00000000-0005-0000-0000-0000770C0000}"/>
    <cellStyle name="Comma 2 2 3 3 5 3 2" xfId="2266" xr:uid="{00000000-0005-0000-0000-0000780C0000}"/>
    <cellStyle name="Comma 2 2 3 3 5 3 2 2" xfId="11561" xr:uid="{00000000-0005-0000-0000-0000790C0000}"/>
    <cellStyle name="Comma 2 2 3 3 5 3 2 3" xfId="8469" xr:uid="{00000000-0005-0000-0000-00007A0C0000}"/>
    <cellStyle name="Comma 2 2 3 3 5 3 3" xfId="4136" xr:uid="{00000000-0005-0000-0000-00007B0C0000}"/>
    <cellStyle name="Comma 2 2 3 3 5 3 3 2" xfId="13431" xr:uid="{00000000-0005-0000-0000-00007C0C0000}"/>
    <cellStyle name="Comma 2 2 3 3 5 3 3 3" xfId="7247" xr:uid="{00000000-0005-0000-0000-00007D0C0000}"/>
    <cellStyle name="Comma 2 2 3 3 5 3 4" xfId="10339" xr:uid="{00000000-0005-0000-0000-00007E0C0000}"/>
    <cellStyle name="Comma 2 2 3 3 5 3 5" xfId="5377" xr:uid="{00000000-0005-0000-0000-00007F0C0000}"/>
    <cellStyle name="Comma 2 2 3 3 5 4" xfId="589" xr:uid="{00000000-0005-0000-0000-0000800C0000}"/>
    <cellStyle name="Comma 2 2 3 3 5 4 2" xfId="2746" xr:uid="{00000000-0005-0000-0000-0000810C0000}"/>
    <cellStyle name="Comma 2 2 3 3 5 4 2 2" xfId="12041" xr:uid="{00000000-0005-0000-0000-0000820C0000}"/>
    <cellStyle name="Comma 2 2 3 3 5 4 2 3" xfId="8949" xr:uid="{00000000-0005-0000-0000-0000830C0000}"/>
    <cellStyle name="Comma 2 2 3 3 5 4 3" xfId="3681" xr:uid="{00000000-0005-0000-0000-0000840C0000}"/>
    <cellStyle name="Comma 2 2 3 3 5 4 3 2" xfId="12976" xr:uid="{00000000-0005-0000-0000-0000850C0000}"/>
    <cellStyle name="Comma 2 2 3 3 5 4 3 3" xfId="6792" xr:uid="{00000000-0005-0000-0000-0000860C0000}"/>
    <cellStyle name="Comma 2 2 3 3 5 4 4" xfId="9884" xr:uid="{00000000-0005-0000-0000-0000870C0000}"/>
    <cellStyle name="Comma 2 2 3 3 5 4 5" xfId="5857" xr:uid="{00000000-0005-0000-0000-0000880C0000}"/>
    <cellStyle name="Comma 2 2 3 3 5 5" xfId="1811" xr:uid="{00000000-0005-0000-0000-0000890C0000}"/>
    <cellStyle name="Comma 2 2 3 3 5 5 2" xfId="11106" xr:uid="{00000000-0005-0000-0000-00008A0C0000}"/>
    <cellStyle name="Comma 2 2 3 3 5 5 3" xfId="8014" xr:uid="{00000000-0005-0000-0000-00008B0C0000}"/>
    <cellStyle name="Comma 2 2 3 3 5 6" xfId="3201" xr:uid="{00000000-0005-0000-0000-00008C0C0000}"/>
    <cellStyle name="Comma 2 2 3 3 5 6 2" xfId="12496" xr:uid="{00000000-0005-0000-0000-00008D0C0000}"/>
    <cellStyle name="Comma 2 2 3 3 5 6 3" xfId="6312" xr:uid="{00000000-0005-0000-0000-00008E0C0000}"/>
    <cellStyle name="Comma 2 2 3 3 5 7" xfId="9404" xr:uid="{00000000-0005-0000-0000-00008F0C0000}"/>
    <cellStyle name="Comma 2 2 3 3 5 8" xfId="4922" xr:uid="{00000000-0005-0000-0000-0000900C0000}"/>
    <cellStyle name="Comma 2 2 3 3 6" xfId="646" xr:uid="{00000000-0005-0000-0000-0000910C0000}"/>
    <cellStyle name="Comma 2 2 3 3 6 2" xfId="1294" xr:uid="{00000000-0005-0000-0000-0000920C0000}"/>
    <cellStyle name="Comma 2 2 3 3 6 2 2" xfId="2803" xr:uid="{00000000-0005-0000-0000-0000930C0000}"/>
    <cellStyle name="Comma 2 2 3 3 6 2 2 2" xfId="12098" xr:uid="{00000000-0005-0000-0000-0000940C0000}"/>
    <cellStyle name="Comma 2 2 3 3 6 2 2 3" xfId="9006" xr:uid="{00000000-0005-0000-0000-0000950C0000}"/>
    <cellStyle name="Comma 2 2 3 3 6 2 3" xfId="4386" xr:uid="{00000000-0005-0000-0000-0000960C0000}"/>
    <cellStyle name="Comma 2 2 3 3 6 2 3 2" xfId="13681" xr:uid="{00000000-0005-0000-0000-0000970C0000}"/>
    <cellStyle name="Comma 2 2 3 3 6 2 3 3" xfId="7497" xr:uid="{00000000-0005-0000-0000-0000980C0000}"/>
    <cellStyle name="Comma 2 2 3 3 6 2 4" xfId="10589" xr:uid="{00000000-0005-0000-0000-0000990C0000}"/>
    <cellStyle name="Comma 2 2 3 3 6 2 5" xfId="5914" xr:uid="{00000000-0005-0000-0000-00009A0C0000}"/>
    <cellStyle name="Comma 2 2 3 3 6 3" xfId="1868" xr:uid="{00000000-0005-0000-0000-00009B0C0000}"/>
    <cellStyle name="Comma 2 2 3 3 6 3 2" xfId="11163" xr:uid="{00000000-0005-0000-0000-00009C0C0000}"/>
    <cellStyle name="Comma 2 2 3 3 6 3 3" xfId="8071" xr:uid="{00000000-0005-0000-0000-00009D0C0000}"/>
    <cellStyle name="Comma 2 2 3 3 6 4" xfId="3738" xr:uid="{00000000-0005-0000-0000-00009E0C0000}"/>
    <cellStyle name="Comma 2 2 3 3 6 4 2" xfId="13033" xr:uid="{00000000-0005-0000-0000-00009F0C0000}"/>
    <cellStyle name="Comma 2 2 3 3 6 4 3" xfId="6849" xr:uid="{00000000-0005-0000-0000-0000A00C0000}"/>
    <cellStyle name="Comma 2 2 3 3 6 5" xfId="9941" xr:uid="{00000000-0005-0000-0000-0000A10C0000}"/>
    <cellStyle name="Comma 2 2 3 3 6 6" xfId="4979" xr:uid="{00000000-0005-0000-0000-0000A20C0000}"/>
    <cellStyle name="Comma 2 2 3 3 7" xfId="970" xr:uid="{00000000-0005-0000-0000-0000A30C0000}"/>
    <cellStyle name="Comma 2 2 3 3 7 2" xfId="2192" xr:uid="{00000000-0005-0000-0000-0000A40C0000}"/>
    <cellStyle name="Comma 2 2 3 3 7 2 2" xfId="11487" xr:uid="{00000000-0005-0000-0000-0000A50C0000}"/>
    <cellStyle name="Comma 2 2 3 3 7 2 3" xfId="8395" xr:uid="{00000000-0005-0000-0000-0000A60C0000}"/>
    <cellStyle name="Comma 2 2 3 3 7 3" xfId="4062" xr:uid="{00000000-0005-0000-0000-0000A70C0000}"/>
    <cellStyle name="Comma 2 2 3 3 7 3 2" xfId="13357" xr:uid="{00000000-0005-0000-0000-0000A80C0000}"/>
    <cellStyle name="Comma 2 2 3 3 7 3 3" xfId="7173" xr:uid="{00000000-0005-0000-0000-0000A90C0000}"/>
    <cellStyle name="Comma 2 2 3 3 7 4" xfId="10265" xr:uid="{00000000-0005-0000-0000-0000AA0C0000}"/>
    <cellStyle name="Comma 2 2 3 3 7 5" xfId="5303" xr:uid="{00000000-0005-0000-0000-0000AB0C0000}"/>
    <cellStyle name="Comma 2 2 3 3 8" xfId="376" xr:uid="{00000000-0005-0000-0000-0000AC0C0000}"/>
    <cellStyle name="Comma 2 2 3 3 8 2" xfId="2533" xr:uid="{00000000-0005-0000-0000-0000AD0C0000}"/>
    <cellStyle name="Comma 2 2 3 3 8 2 2" xfId="11828" xr:uid="{00000000-0005-0000-0000-0000AE0C0000}"/>
    <cellStyle name="Comma 2 2 3 3 8 2 3" xfId="8736" xr:uid="{00000000-0005-0000-0000-0000AF0C0000}"/>
    <cellStyle name="Comma 2 2 3 3 8 3" xfId="3468" xr:uid="{00000000-0005-0000-0000-0000B00C0000}"/>
    <cellStyle name="Comma 2 2 3 3 8 3 2" xfId="12763" xr:uid="{00000000-0005-0000-0000-0000B10C0000}"/>
    <cellStyle name="Comma 2 2 3 3 8 3 3" xfId="6579" xr:uid="{00000000-0005-0000-0000-0000B20C0000}"/>
    <cellStyle name="Comma 2 2 3 3 8 4" xfId="9671" xr:uid="{00000000-0005-0000-0000-0000B30C0000}"/>
    <cellStyle name="Comma 2 2 3 3 8 5" xfId="5644" xr:uid="{00000000-0005-0000-0000-0000B40C0000}"/>
    <cellStyle name="Comma 2 2 3 3 9" xfId="1598" xr:uid="{00000000-0005-0000-0000-0000B50C0000}"/>
    <cellStyle name="Comma 2 2 3 3 9 2" xfId="10893" xr:uid="{00000000-0005-0000-0000-0000B60C0000}"/>
    <cellStyle name="Comma 2 2 3 3 9 3" xfId="7801" xr:uid="{00000000-0005-0000-0000-0000B70C0000}"/>
    <cellStyle name="Comma 2 2 3 4" xfId="52" xr:uid="{00000000-0005-0000-0000-0000B80C0000}"/>
    <cellStyle name="Comma 2 2 3 4 10" xfId="9347" xr:uid="{00000000-0005-0000-0000-0000B90C0000}"/>
    <cellStyle name="Comma 2 2 3 4 11" xfId="4725" xr:uid="{00000000-0005-0000-0000-0000BA0C0000}"/>
    <cellStyle name="Comma 2 2 3 4 2" xfId="214" xr:uid="{00000000-0005-0000-0000-0000BB0C0000}"/>
    <cellStyle name="Comma 2 2 3 4 2 2" xfId="825" xr:uid="{00000000-0005-0000-0000-0000BC0C0000}"/>
    <cellStyle name="Comma 2 2 3 4 2 2 2" xfId="1436" xr:uid="{00000000-0005-0000-0000-0000BD0C0000}"/>
    <cellStyle name="Comma 2 2 3 4 2 2 2 2" xfId="2982" xr:uid="{00000000-0005-0000-0000-0000BE0C0000}"/>
    <cellStyle name="Comma 2 2 3 4 2 2 2 2 2" xfId="12277" xr:uid="{00000000-0005-0000-0000-0000BF0C0000}"/>
    <cellStyle name="Comma 2 2 3 4 2 2 2 2 3" xfId="9185" xr:uid="{00000000-0005-0000-0000-0000C00C0000}"/>
    <cellStyle name="Comma 2 2 3 4 2 2 2 3" xfId="4528" xr:uid="{00000000-0005-0000-0000-0000C10C0000}"/>
    <cellStyle name="Comma 2 2 3 4 2 2 2 3 2" xfId="13823" xr:uid="{00000000-0005-0000-0000-0000C20C0000}"/>
    <cellStyle name="Comma 2 2 3 4 2 2 2 3 3" xfId="7639" xr:uid="{00000000-0005-0000-0000-0000C30C0000}"/>
    <cellStyle name="Comma 2 2 3 4 2 2 2 4" xfId="10731" xr:uid="{00000000-0005-0000-0000-0000C40C0000}"/>
    <cellStyle name="Comma 2 2 3 4 2 2 2 5" xfId="6093" xr:uid="{00000000-0005-0000-0000-0000C50C0000}"/>
    <cellStyle name="Comma 2 2 3 4 2 2 3" xfId="2047" xr:uid="{00000000-0005-0000-0000-0000C60C0000}"/>
    <cellStyle name="Comma 2 2 3 4 2 2 3 2" xfId="11342" xr:uid="{00000000-0005-0000-0000-0000C70C0000}"/>
    <cellStyle name="Comma 2 2 3 4 2 2 3 3" xfId="8250" xr:uid="{00000000-0005-0000-0000-0000C80C0000}"/>
    <cellStyle name="Comma 2 2 3 4 2 2 4" xfId="3917" xr:uid="{00000000-0005-0000-0000-0000C90C0000}"/>
    <cellStyle name="Comma 2 2 3 4 2 2 4 2" xfId="13212" xr:uid="{00000000-0005-0000-0000-0000CA0C0000}"/>
    <cellStyle name="Comma 2 2 3 4 2 2 4 3" xfId="7028" xr:uid="{00000000-0005-0000-0000-0000CB0C0000}"/>
    <cellStyle name="Comma 2 2 3 4 2 2 5" xfId="10120" xr:uid="{00000000-0005-0000-0000-0000CC0C0000}"/>
    <cellStyle name="Comma 2 2 3 4 2 2 6" xfId="5158" xr:uid="{00000000-0005-0000-0000-0000CD0C0000}"/>
    <cellStyle name="Comma 2 2 3 4 2 3" xfId="1149" xr:uid="{00000000-0005-0000-0000-0000CE0C0000}"/>
    <cellStyle name="Comma 2 2 3 4 2 3 2" xfId="2371" xr:uid="{00000000-0005-0000-0000-0000CF0C0000}"/>
    <cellStyle name="Comma 2 2 3 4 2 3 2 2" xfId="11666" xr:uid="{00000000-0005-0000-0000-0000D00C0000}"/>
    <cellStyle name="Comma 2 2 3 4 2 3 2 3" xfId="8574" xr:uid="{00000000-0005-0000-0000-0000D10C0000}"/>
    <cellStyle name="Comma 2 2 3 4 2 3 3" xfId="4241" xr:uid="{00000000-0005-0000-0000-0000D20C0000}"/>
    <cellStyle name="Comma 2 2 3 4 2 3 3 2" xfId="13536" xr:uid="{00000000-0005-0000-0000-0000D30C0000}"/>
    <cellStyle name="Comma 2 2 3 4 2 3 3 3" xfId="7352" xr:uid="{00000000-0005-0000-0000-0000D40C0000}"/>
    <cellStyle name="Comma 2 2 3 4 2 3 4" xfId="10444" xr:uid="{00000000-0005-0000-0000-0000D50C0000}"/>
    <cellStyle name="Comma 2 2 3 4 2 3 5" xfId="5482" xr:uid="{00000000-0005-0000-0000-0000D60C0000}"/>
    <cellStyle name="Comma 2 2 3 4 2 4" xfId="554" xr:uid="{00000000-0005-0000-0000-0000D70C0000}"/>
    <cellStyle name="Comma 2 2 3 4 2 4 2" xfId="2711" xr:uid="{00000000-0005-0000-0000-0000D80C0000}"/>
    <cellStyle name="Comma 2 2 3 4 2 4 2 2" xfId="12006" xr:uid="{00000000-0005-0000-0000-0000D90C0000}"/>
    <cellStyle name="Comma 2 2 3 4 2 4 2 3" xfId="8914" xr:uid="{00000000-0005-0000-0000-0000DA0C0000}"/>
    <cellStyle name="Comma 2 2 3 4 2 4 3" xfId="3646" xr:uid="{00000000-0005-0000-0000-0000DB0C0000}"/>
    <cellStyle name="Comma 2 2 3 4 2 4 3 2" xfId="12941" xr:uid="{00000000-0005-0000-0000-0000DC0C0000}"/>
    <cellStyle name="Comma 2 2 3 4 2 4 3 3" xfId="6757" xr:uid="{00000000-0005-0000-0000-0000DD0C0000}"/>
    <cellStyle name="Comma 2 2 3 4 2 4 4" xfId="9849" xr:uid="{00000000-0005-0000-0000-0000DE0C0000}"/>
    <cellStyle name="Comma 2 2 3 4 2 4 5" xfId="5822" xr:uid="{00000000-0005-0000-0000-0000DF0C0000}"/>
    <cellStyle name="Comma 2 2 3 4 2 5" xfId="1776" xr:uid="{00000000-0005-0000-0000-0000E00C0000}"/>
    <cellStyle name="Comma 2 2 3 4 2 5 2" xfId="11071" xr:uid="{00000000-0005-0000-0000-0000E10C0000}"/>
    <cellStyle name="Comma 2 2 3 4 2 5 3" xfId="7979" xr:uid="{00000000-0005-0000-0000-0000E20C0000}"/>
    <cellStyle name="Comma 2 2 3 4 2 6" xfId="3306" xr:uid="{00000000-0005-0000-0000-0000E30C0000}"/>
    <cellStyle name="Comma 2 2 3 4 2 6 2" xfId="12601" xr:uid="{00000000-0005-0000-0000-0000E40C0000}"/>
    <cellStyle name="Comma 2 2 3 4 2 6 3" xfId="6417" xr:uid="{00000000-0005-0000-0000-0000E50C0000}"/>
    <cellStyle name="Comma 2 2 3 4 2 7" xfId="9509" xr:uid="{00000000-0005-0000-0000-0000E60C0000}"/>
    <cellStyle name="Comma 2 2 3 4 2 8" xfId="4887" xr:uid="{00000000-0005-0000-0000-0000E70C0000}"/>
    <cellStyle name="Comma 2 2 3 4 3" xfId="287" xr:uid="{00000000-0005-0000-0000-0000E80C0000}"/>
    <cellStyle name="Comma 2 2 3 4 3 2" xfId="898" xr:uid="{00000000-0005-0000-0000-0000E90C0000}"/>
    <cellStyle name="Comma 2 2 3 4 3 2 2" xfId="1509" xr:uid="{00000000-0005-0000-0000-0000EA0C0000}"/>
    <cellStyle name="Comma 2 2 3 4 3 2 2 2" xfId="3055" xr:uid="{00000000-0005-0000-0000-0000EB0C0000}"/>
    <cellStyle name="Comma 2 2 3 4 3 2 2 2 2" xfId="12350" xr:uid="{00000000-0005-0000-0000-0000EC0C0000}"/>
    <cellStyle name="Comma 2 2 3 4 3 2 2 2 3" xfId="9258" xr:uid="{00000000-0005-0000-0000-0000ED0C0000}"/>
    <cellStyle name="Comma 2 2 3 4 3 2 2 3" xfId="4601" xr:uid="{00000000-0005-0000-0000-0000EE0C0000}"/>
    <cellStyle name="Comma 2 2 3 4 3 2 2 3 2" xfId="13896" xr:uid="{00000000-0005-0000-0000-0000EF0C0000}"/>
    <cellStyle name="Comma 2 2 3 4 3 2 2 3 3" xfId="7712" xr:uid="{00000000-0005-0000-0000-0000F00C0000}"/>
    <cellStyle name="Comma 2 2 3 4 3 2 2 4" xfId="10804" xr:uid="{00000000-0005-0000-0000-0000F10C0000}"/>
    <cellStyle name="Comma 2 2 3 4 3 2 2 5" xfId="6166" xr:uid="{00000000-0005-0000-0000-0000F20C0000}"/>
    <cellStyle name="Comma 2 2 3 4 3 2 3" xfId="2120" xr:uid="{00000000-0005-0000-0000-0000F30C0000}"/>
    <cellStyle name="Comma 2 2 3 4 3 2 3 2" xfId="11415" xr:uid="{00000000-0005-0000-0000-0000F40C0000}"/>
    <cellStyle name="Comma 2 2 3 4 3 2 3 3" xfId="8323" xr:uid="{00000000-0005-0000-0000-0000F50C0000}"/>
    <cellStyle name="Comma 2 2 3 4 3 2 4" xfId="3990" xr:uid="{00000000-0005-0000-0000-0000F60C0000}"/>
    <cellStyle name="Comma 2 2 3 4 3 2 4 2" xfId="13285" xr:uid="{00000000-0005-0000-0000-0000F70C0000}"/>
    <cellStyle name="Comma 2 2 3 4 3 2 4 3" xfId="7101" xr:uid="{00000000-0005-0000-0000-0000F80C0000}"/>
    <cellStyle name="Comma 2 2 3 4 3 2 5" xfId="10193" xr:uid="{00000000-0005-0000-0000-0000F90C0000}"/>
    <cellStyle name="Comma 2 2 3 4 3 2 6" xfId="5231" xr:uid="{00000000-0005-0000-0000-0000FA0C0000}"/>
    <cellStyle name="Comma 2 2 3 4 3 3" xfId="1222" xr:uid="{00000000-0005-0000-0000-0000FB0C0000}"/>
    <cellStyle name="Comma 2 2 3 4 3 3 2" xfId="2444" xr:uid="{00000000-0005-0000-0000-0000FC0C0000}"/>
    <cellStyle name="Comma 2 2 3 4 3 3 2 2" xfId="11739" xr:uid="{00000000-0005-0000-0000-0000FD0C0000}"/>
    <cellStyle name="Comma 2 2 3 4 3 3 2 3" xfId="8647" xr:uid="{00000000-0005-0000-0000-0000FE0C0000}"/>
    <cellStyle name="Comma 2 2 3 4 3 3 3" xfId="4314" xr:uid="{00000000-0005-0000-0000-0000FF0C0000}"/>
    <cellStyle name="Comma 2 2 3 4 3 3 3 2" xfId="13609" xr:uid="{00000000-0005-0000-0000-0000000D0000}"/>
    <cellStyle name="Comma 2 2 3 4 3 3 3 3" xfId="7425" xr:uid="{00000000-0005-0000-0000-0000010D0000}"/>
    <cellStyle name="Comma 2 2 3 4 3 3 4" xfId="10517" xr:uid="{00000000-0005-0000-0000-0000020D0000}"/>
    <cellStyle name="Comma 2 2 3 4 3 3 5" xfId="5555" xr:uid="{00000000-0005-0000-0000-0000030D0000}"/>
    <cellStyle name="Comma 2 2 3 4 3 4" xfId="465" xr:uid="{00000000-0005-0000-0000-0000040D0000}"/>
    <cellStyle name="Comma 2 2 3 4 3 4 2" xfId="2622" xr:uid="{00000000-0005-0000-0000-0000050D0000}"/>
    <cellStyle name="Comma 2 2 3 4 3 4 2 2" xfId="11917" xr:uid="{00000000-0005-0000-0000-0000060D0000}"/>
    <cellStyle name="Comma 2 2 3 4 3 4 2 3" xfId="8825" xr:uid="{00000000-0005-0000-0000-0000070D0000}"/>
    <cellStyle name="Comma 2 2 3 4 3 4 3" xfId="3557" xr:uid="{00000000-0005-0000-0000-0000080D0000}"/>
    <cellStyle name="Comma 2 2 3 4 3 4 3 2" xfId="12852" xr:uid="{00000000-0005-0000-0000-0000090D0000}"/>
    <cellStyle name="Comma 2 2 3 4 3 4 3 3" xfId="6668" xr:uid="{00000000-0005-0000-0000-00000A0D0000}"/>
    <cellStyle name="Comma 2 2 3 4 3 4 4" xfId="9760" xr:uid="{00000000-0005-0000-0000-00000B0D0000}"/>
    <cellStyle name="Comma 2 2 3 4 3 4 5" xfId="5733" xr:uid="{00000000-0005-0000-0000-00000C0D0000}"/>
    <cellStyle name="Comma 2 2 3 4 3 5" xfId="1687" xr:uid="{00000000-0005-0000-0000-00000D0D0000}"/>
    <cellStyle name="Comma 2 2 3 4 3 5 2" xfId="10982" xr:uid="{00000000-0005-0000-0000-00000E0D0000}"/>
    <cellStyle name="Comma 2 2 3 4 3 5 3" xfId="7890" xr:uid="{00000000-0005-0000-0000-00000F0D0000}"/>
    <cellStyle name="Comma 2 2 3 4 3 6" xfId="3379" xr:uid="{00000000-0005-0000-0000-0000100D0000}"/>
    <cellStyle name="Comma 2 2 3 4 3 6 2" xfId="12674" xr:uid="{00000000-0005-0000-0000-0000110D0000}"/>
    <cellStyle name="Comma 2 2 3 4 3 6 3" xfId="6490" xr:uid="{00000000-0005-0000-0000-0000120D0000}"/>
    <cellStyle name="Comma 2 2 3 4 3 7" xfId="9582" xr:uid="{00000000-0005-0000-0000-0000130D0000}"/>
    <cellStyle name="Comma 2 2 3 4 3 8" xfId="4798" xr:uid="{00000000-0005-0000-0000-0000140D0000}"/>
    <cellStyle name="Comma 2 2 3 4 4" xfId="125" xr:uid="{00000000-0005-0000-0000-0000150D0000}"/>
    <cellStyle name="Comma 2 2 3 4 4 2" xfId="1060" xr:uid="{00000000-0005-0000-0000-0000160D0000}"/>
    <cellStyle name="Comma 2 2 3 4 4 2 2" xfId="2282" xr:uid="{00000000-0005-0000-0000-0000170D0000}"/>
    <cellStyle name="Comma 2 2 3 4 4 2 2 2" xfId="11577" xr:uid="{00000000-0005-0000-0000-0000180D0000}"/>
    <cellStyle name="Comma 2 2 3 4 4 2 2 3" xfId="8485" xr:uid="{00000000-0005-0000-0000-0000190D0000}"/>
    <cellStyle name="Comma 2 2 3 4 4 2 3" xfId="4152" xr:uid="{00000000-0005-0000-0000-00001A0D0000}"/>
    <cellStyle name="Comma 2 2 3 4 4 2 3 2" xfId="13447" xr:uid="{00000000-0005-0000-0000-00001B0D0000}"/>
    <cellStyle name="Comma 2 2 3 4 4 2 3 3" xfId="7263" xr:uid="{00000000-0005-0000-0000-00001C0D0000}"/>
    <cellStyle name="Comma 2 2 3 4 4 2 4" xfId="10355" xr:uid="{00000000-0005-0000-0000-00001D0D0000}"/>
    <cellStyle name="Comma 2 2 3 4 4 2 5" xfId="5393" xr:uid="{00000000-0005-0000-0000-00001E0D0000}"/>
    <cellStyle name="Comma 2 2 3 4 4 3" xfId="736" xr:uid="{00000000-0005-0000-0000-00001F0D0000}"/>
    <cellStyle name="Comma 2 2 3 4 4 3 2" xfId="2893" xr:uid="{00000000-0005-0000-0000-0000200D0000}"/>
    <cellStyle name="Comma 2 2 3 4 4 3 2 2" xfId="12188" xr:uid="{00000000-0005-0000-0000-0000210D0000}"/>
    <cellStyle name="Comma 2 2 3 4 4 3 2 3" xfId="9096" xr:uid="{00000000-0005-0000-0000-0000220D0000}"/>
    <cellStyle name="Comma 2 2 3 4 4 3 3" xfId="3828" xr:uid="{00000000-0005-0000-0000-0000230D0000}"/>
    <cellStyle name="Comma 2 2 3 4 4 3 3 2" xfId="13123" xr:uid="{00000000-0005-0000-0000-0000240D0000}"/>
    <cellStyle name="Comma 2 2 3 4 4 3 3 3" xfId="6939" xr:uid="{00000000-0005-0000-0000-0000250D0000}"/>
    <cellStyle name="Comma 2 2 3 4 4 3 4" xfId="10031" xr:uid="{00000000-0005-0000-0000-0000260D0000}"/>
    <cellStyle name="Comma 2 2 3 4 4 3 5" xfId="6004" xr:uid="{00000000-0005-0000-0000-0000270D0000}"/>
    <cellStyle name="Comma 2 2 3 4 4 4" xfId="1958" xr:uid="{00000000-0005-0000-0000-0000280D0000}"/>
    <cellStyle name="Comma 2 2 3 4 4 4 2" xfId="11253" xr:uid="{00000000-0005-0000-0000-0000290D0000}"/>
    <cellStyle name="Comma 2 2 3 4 4 4 3" xfId="8161" xr:uid="{00000000-0005-0000-0000-00002A0D0000}"/>
    <cellStyle name="Comma 2 2 3 4 4 5" xfId="3217" xr:uid="{00000000-0005-0000-0000-00002B0D0000}"/>
    <cellStyle name="Comma 2 2 3 4 4 5 2" xfId="12512" xr:uid="{00000000-0005-0000-0000-00002C0D0000}"/>
    <cellStyle name="Comma 2 2 3 4 4 5 3" xfId="6328" xr:uid="{00000000-0005-0000-0000-00002D0D0000}"/>
    <cellStyle name="Comma 2 2 3 4 4 6" xfId="9420" xr:uid="{00000000-0005-0000-0000-00002E0D0000}"/>
    <cellStyle name="Comma 2 2 3 4 4 7" xfId="5069" xr:uid="{00000000-0005-0000-0000-00002F0D0000}"/>
    <cellStyle name="Comma 2 2 3 4 5" xfId="663" xr:uid="{00000000-0005-0000-0000-0000300D0000}"/>
    <cellStyle name="Comma 2 2 3 4 5 2" xfId="1311" xr:uid="{00000000-0005-0000-0000-0000310D0000}"/>
    <cellStyle name="Comma 2 2 3 4 5 2 2" xfId="2820" xr:uid="{00000000-0005-0000-0000-0000320D0000}"/>
    <cellStyle name="Comma 2 2 3 4 5 2 2 2" xfId="12115" xr:uid="{00000000-0005-0000-0000-0000330D0000}"/>
    <cellStyle name="Comma 2 2 3 4 5 2 2 3" xfId="9023" xr:uid="{00000000-0005-0000-0000-0000340D0000}"/>
    <cellStyle name="Comma 2 2 3 4 5 2 3" xfId="4403" xr:uid="{00000000-0005-0000-0000-0000350D0000}"/>
    <cellStyle name="Comma 2 2 3 4 5 2 3 2" xfId="13698" xr:uid="{00000000-0005-0000-0000-0000360D0000}"/>
    <cellStyle name="Comma 2 2 3 4 5 2 3 3" xfId="7514" xr:uid="{00000000-0005-0000-0000-0000370D0000}"/>
    <cellStyle name="Comma 2 2 3 4 5 2 4" xfId="10606" xr:uid="{00000000-0005-0000-0000-0000380D0000}"/>
    <cellStyle name="Comma 2 2 3 4 5 2 5" xfId="5931" xr:uid="{00000000-0005-0000-0000-0000390D0000}"/>
    <cellStyle name="Comma 2 2 3 4 5 3" xfId="1885" xr:uid="{00000000-0005-0000-0000-00003A0D0000}"/>
    <cellStyle name="Comma 2 2 3 4 5 3 2" xfId="11180" xr:uid="{00000000-0005-0000-0000-00003B0D0000}"/>
    <cellStyle name="Comma 2 2 3 4 5 3 3" xfId="8088" xr:uid="{00000000-0005-0000-0000-00003C0D0000}"/>
    <cellStyle name="Comma 2 2 3 4 5 4" xfId="3755" xr:uid="{00000000-0005-0000-0000-00003D0D0000}"/>
    <cellStyle name="Comma 2 2 3 4 5 4 2" xfId="13050" xr:uid="{00000000-0005-0000-0000-00003E0D0000}"/>
    <cellStyle name="Comma 2 2 3 4 5 4 3" xfId="6866" xr:uid="{00000000-0005-0000-0000-00003F0D0000}"/>
    <cellStyle name="Comma 2 2 3 4 5 5" xfId="9958" xr:uid="{00000000-0005-0000-0000-0000400D0000}"/>
    <cellStyle name="Comma 2 2 3 4 5 6" xfId="4996" xr:uid="{00000000-0005-0000-0000-0000410D0000}"/>
    <cellStyle name="Comma 2 2 3 4 6" xfId="987" xr:uid="{00000000-0005-0000-0000-0000420D0000}"/>
    <cellStyle name="Comma 2 2 3 4 6 2" xfId="2209" xr:uid="{00000000-0005-0000-0000-0000430D0000}"/>
    <cellStyle name="Comma 2 2 3 4 6 2 2" xfId="11504" xr:uid="{00000000-0005-0000-0000-0000440D0000}"/>
    <cellStyle name="Comma 2 2 3 4 6 2 3" xfId="8412" xr:uid="{00000000-0005-0000-0000-0000450D0000}"/>
    <cellStyle name="Comma 2 2 3 4 6 3" xfId="4079" xr:uid="{00000000-0005-0000-0000-0000460D0000}"/>
    <cellStyle name="Comma 2 2 3 4 6 3 2" xfId="13374" xr:uid="{00000000-0005-0000-0000-0000470D0000}"/>
    <cellStyle name="Comma 2 2 3 4 6 3 3" xfId="7190" xr:uid="{00000000-0005-0000-0000-0000480D0000}"/>
    <cellStyle name="Comma 2 2 3 4 6 4" xfId="10282" xr:uid="{00000000-0005-0000-0000-0000490D0000}"/>
    <cellStyle name="Comma 2 2 3 4 6 5" xfId="5320" xr:uid="{00000000-0005-0000-0000-00004A0D0000}"/>
    <cellStyle name="Comma 2 2 3 4 7" xfId="392" xr:uid="{00000000-0005-0000-0000-00004B0D0000}"/>
    <cellStyle name="Comma 2 2 3 4 7 2" xfId="2549" xr:uid="{00000000-0005-0000-0000-00004C0D0000}"/>
    <cellStyle name="Comma 2 2 3 4 7 2 2" xfId="11844" xr:uid="{00000000-0005-0000-0000-00004D0D0000}"/>
    <cellStyle name="Comma 2 2 3 4 7 2 3" xfId="8752" xr:uid="{00000000-0005-0000-0000-00004E0D0000}"/>
    <cellStyle name="Comma 2 2 3 4 7 3" xfId="3484" xr:uid="{00000000-0005-0000-0000-00004F0D0000}"/>
    <cellStyle name="Comma 2 2 3 4 7 3 2" xfId="12779" xr:uid="{00000000-0005-0000-0000-0000500D0000}"/>
    <cellStyle name="Comma 2 2 3 4 7 3 3" xfId="6595" xr:uid="{00000000-0005-0000-0000-0000510D0000}"/>
    <cellStyle name="Comma 2 2 3 4 7 4" xfId="9687" xr:uid="{00000000-0005-0000-0000-0000520D0000}"/>
    <cellStyle name="Comma 2 2 3 4 7 5" xfId="5660" xr:uid="{00000000-0005-0000-0000-0000530D0000}"/>
    <cellStyle name="Comma 2 2 3 4 8" xfId="1614" xr:uid="{00000000-0005-0000-0000-0000540D0000}"/>
    <cellStyle name="Comma 2 2 3 4 8 2" xfId="10909" xr:uid="{00000000-0005-0000-0000-0000550D0000}"/>
    <cellStyle name="Comma 2 2 3 4 8 3" xfId="7817" xr:uid="{00000000-0005-0000-0000-0000560D0000}"/>
    <cellStyle name="Comma 2 2 3 4 9" xfId="3144" xr:uid="{00000000-0005-0000-0000-0000570D0000}"/>
    <cellStyle name="Comma 2 2 3 4 9 2" xfId="12439" xr:uid="{00000000-0005-0000-0000-0000580D0000}"/>
    <cellStyle name="Comma 2 2 3 4 9 3" xfId="6255" xr:uid="{00000000-0005-0000-0000-0000590D0000}"/>
    <cellStyle name="Comma 2 2 3 5" xfId="178" xr:uid="{00000000-0005-0000-0000-00005A0D0000}"/>
    <cellStyle name="Comma 2 2 3 5 2" xfId="323" xr:uid="{00000000-0005-0000-0000-00005B0D0000}"/>
    <cellStyle name="Comma 2 2 3 5 2 2" xfId="934" xr:uid="{00000000-0005-0000-0000-00005C0D0000}"/>
    <cellStyle name="Comma 2 2 3 5 2 2 2" xfId="1545" xr:uid="{00000000-0005-0000-0000-00005D0D0000}"/>
    <cellStyle name="Comma 2 2 3 5 2 2 2 2" xfId="3091" xr:uid="{00000000-0005-0000-0000-00005E0D0000}"/>
    <cellStyle name="Comma 2 2 3 5 2 2 2 2 2" xfId="12386" xr:uid="{00000000-0005-0000-0000-00005F0D0000}"/>
    <cellStyle name="Comma 2 2 3 5 2 2 2 2 3" xfId="9294" xr:uid="{00000000-0005-0000-0000-0000600D0000}"/>
    <cellStyle name="Comma 2 2 3 5 2 2 2 3" xfId="4637" xr:uid="{00000000-0005-0000-0000-0000610D0000}"/>
    <cellStyle name="Comma 2 2 3 5 2 2 2 3 2" xfId="13932" xr:uid="{00000000-0005-0000-0000-0000620D0000}"/>
    <cellStyle name="Comma 2 2 3 5 2 2 2 3 3" xfId="7748" xr:uid="{00000000-0005-0000-0000-0000630D0000}"/>
    <cellStyle name="Comma 2 2 3 5 2 2 2 4" xfId="10840" xr:uid="{00000000-0005-0000-0000-0000640D0000}"/>
    <cellStyle name="Comma 2 2 3 5 2 2 2 5" xfId="6202" xr:uid="{00000000-0005-0000-0000-0000650D0000}"/>
    <cellStyle name="Comma 2 2 3 5 2 2 3" xfId="2156" xr:uid="{00000000-0005-0000-0000-0000660D0000}"/>
    <cellStyle name="Comma 2 2 3 5 2 2 3 2" xfId="11451" xr:uid="{00000000-0005-0000-0000-0000670D0000}"/>
    <cellStyle name="Comma 2 2 3 5 2 2 3 3" xfId="8359" xr:uid="{00000000-0005-0000-0000-0000680D0000}"/>
    <cellStyle name="Comma 2 2 3 5 2 2 4" xfId="4026" xr:uid="{00000000-0005-0000-0000-0000690D0000}"/>
    <cellStyle name="Comma 2 2 3 5 2 2 4 2" xfId="13321" xr:uid="{00000000-0005-0000-0000-00006A0D0000}"/>
    <cellStyle name="Comma 2 2 3 5 2 2 4 3" xfId="7137" xr:uid="{00000000-0005-0000-0000-00006B0D0000}"/>
    <cellStyle name="Comma 2 2 3 5 2 2 5" xfId="10229" xr:uid="{00000000-0005-0000-0000-00006C0D0000}"/>
    <cellStyle name="Comma 2 2 3 5 2 2 6" xfId="5267" xr:uid="{00000000-0005-0000-0000-00006D0D0000}"/>
    <cellStyle name="Comma 2 2 3 5 2 3" xfId="1258" xr:uid="{00000000-0005-0000-0000-00006E0D0000}"/>
    <cellStyle name="Comma 2 2 3 5 2 3 2" xfId="2480" xr:uid="{00000000-0005-0000-0000-00006F0D0000}"/>
    <cellStyle name="Comma 2 2 3 5 2 3 2 2" xfId="11775" xr:uid="{00000000-0005-0000-0000-0000700D0000}"/>
    <cellStyle name="Comma 2 2 3 5 2 3 2 3" xfId="8683" xr:uid="{00000000-0005-0000-0000-0000710D0000}"/>
    <cellStyle name="Comma 2 2 3 5 2 3 3" xfId="4350" xr:uid="{00000000-0005-0000-0000-0000720D0000}"/>
    <cellStyle name="Comma 2 2 3 5 2 3 3 2" xfId="13645" xr:uid="{00000000-0005-0000-0000-0000730D0000}"/>
    <cellStyle name="Comma 2 2 3 5 2 3 3 3" xfId="7461" xr:uid="{00000000-0005-0000-0000-0000740D0000}"/>
    <cellStyle name="Comma 2 2 3 5 2 3 4" xfId="10553" xr:uid="{00000000-0005-0000-0000-0000750D0000}"/>
    <cellStyle name="Comma 2 2 3 5 2 3 5" xfId="5591" xr:uid="{00000000-0005-0000-0000-0000760D0000}"/>
    <cellStyle name="Comma 2 2 3 5 2 4" xfId="518" xr:uid="{00000000-0005-0000-0000-0000770D0000}"/>
    <cellStyle name="Comma 2 2 3 5 2 4 2" xfId="2675" xr:uid="{00000000-0005-0000-0000-0000780D0000}"/>
    <cellStyle name="Comma 2 2 3 5 2 4 2 2" xfId="11970" xr:uid="{00000000-0005-0000-0000-0000790D0000}"/>
    <cellStyle name="Comma 2 2 3 5 2 4 2 3" xfId="8878" xr:uid="{00000000-0005-0000-0000-00007A0D0000}"/>
    <cellStyle name="Comma 2 2 3 5 2 4 3" xfId="3610" xr:uid="{00000000-0005-0000-0000-00007B0D0000}"/>
    <cellStyle name="Comma 2 2 3 5 2 4 3 2" xfId="12905" xr:uid="{00000000-0005-0000-0000-00007C0D0000}"/>
    <cellStyle name="Comma 2 2 3 5 2 4 3 3" xfId="6721" xr:uid="{00000000-0005-0000-0000-00007D0D0000}"/>
    <cellStyle name="Comma 2 2 3 5 2 4 4" xfId="9813" xr:uid="{00000000-0005-0000-0000-00007E0D0000}"/>
    <cellStyle name="Comma 2 2 3 5 2 4 5" xfId="5786" xr:uid="{00000000-0005-0000-0000-00007F0D0000}"/>
    <cellStyle name="Comma 2 2 3 5 2 5" xfId="1740" xr:uid="{00000000-0005-0000-0000-0000800D0000}"/>
    <cellStyle name="Comma 2 2 3 5 2 5 2" xfId="11035" xr:uid="{00000000-0005-0000-0000-0000810D0000}"/>
    <cellStyle name="Comma 2 2 3 5 2 5 3" xfId="7943" xr:uid="{00000000-0005-0000-0000-0000820D0000}"/>
    <cellStyle name="Comma 2 2 3 5 2 6" xfId="3415" xr:uid="{00000000-0005-0000-0000-0000830D0000}"/>
    <cellStyle name="Comma 2 2 3 5 2 6 2" xfId="12710" xr:uid="{00000000-0005-0000-0000-0000840D0000}"/>
    <cellStyle name="Comma 2 2 3 5 2 6 3" xfId="6526" xr:uid="{00000000-0005-0000-0000-0000850D0000}"/>
    <cellStyle name="Comma 2 2 3 5 2 7" xfId="9618" xr:uid="{00000000-0005-0000-0000-0000860D0000}"/>
    <cellStyle name="Comma 2 2 3 5 2 8" xfId="4851" xr:uid="{00000000-0005-0000-0000-0000870D0000}"/>
    <cellStyle name="Comma 2 2 3 5 3" xfId="789" xr:uid="{00000000-0005-0000-0000-0000880D0000}"/>
    <cellStyle name="Comma 2 2 3 5 3 2" xfId="1400" xr:uid="{00000000-0005-0000-0000-0000890D0000}"/>
    <cellStyle name="Comma 2 2 3 5 3 2 2" xfId="2946" xr:uid="{00000000-0005-0000-0000-00008A0D0000}"/>
    <cellStyle name="Comma 2 2 3 5 3 2 2 2" xfId="12241" xr:uid="{00000000-0005-0000-0000-00008B0D0000}"/>
    <cellStyle name="Comma 2 2 3 5 3 2 2 3" xfId="9149" xr:uid="{00000000-0005-0000-0000-00008C0D0000}"/>
    <cellStyle name="Comma 2 2 3 5 3 2 3" xfId="4492" xr:uid="{00000000-0005-0000-0000-00008D0D0000}"/>
    <cellStyle name="Comma 2 2 3 5 3 2 3 2" xfId="13787" xr:uid="{00000000-0005-0000-0000-00008E0D0000}"/>
    <cellStyle name="Comma 2 2 3 5 3 2 3 3" xfId="7603" xr:uid="{00000000-0005-0000-0000-00008F0D0000}"/>
    <cellStyle name="Comma 2 2 3 5 3 2 4" xfId="10695" xr:uid="{00000000-0005-0000-0000-0000900D0000}"/>
    <cellStyle name="Comma 2 2 3 5 3 2 5" xfId="6057" xr:uid="{00000000-0005-0000-0000-0000910D0000}"/>
    <cellStyle name="Comma 2 2 3 5 3 3" xfId="2011" xr:uid="{00000000-0005-0000-0000-0000920D0000}"/>
    <cellStyle name="Comma 2 2 3 5 3 3 2" xfId="11306" xr:uid="{00000000-0005-0000-0000-0000930D0000}"/>
    <cellStyle name="Comma 2 2 3 5 3 3 3" xfId="8214" xr:uid="{00000000-0005-0000-0000-0000940D0000}"/>
    <cellStyle name="Comma 2 2 3 5 3 4" xfId="3881" xr:uid="{00000000-0005-0000-0000-0000950D0000}"/>
    <cellStyle name="Comma 2 2 3 5 3 4 2" xfId="13176" xr:uid="{00000000-0005-0000-0000-0000960D0000}"/>
    <cellStyle name="Comma 2 2 3 5 3 4 3" xfId="6992" xr:uid="{00000000-0005-0000-0000-0000970D0000}"/>
    <cellStyle name="Comma 2 2 3 5 3 5" xfId="10084" xr:uid="{00000000-0005-0000-0000-0000980D0000}"/>
    <cellStyle name="Comma 2 2 3 5 3 6" xfId="5122" xr:uid="{00000000-0005-0000-0000-0000990D0000}"/>
    <cellStyle name="Comma 2 2 3 5 4" xfId="1113" xr:uid="{00000000-0005-0000-0000-00009A0D0000}"/>
    <cellStyle name="Comma 2 2 3 5 4 2" xfId="2335" xr:uid="{00000000-0005-0000-0000-00009B0D0000}"/>
    <cellStyle name="Comma 2 2 3 5 4 2 2" xfId="11630" xr:uid="{00000000-0005-0000-0000-00009C0D0000}"/>
    <cellStyle name="Comma 2 2 3 5 4 2 3" xfId="8538" xr:uid="{00000000-0005-0000-0000-00009D0D0000}"/>
    <cellStyle name="Comma 2 2 3 5 4 3" xfId="4205" xr:uid="{00000000-0005-0000-0000-00009E0D0000}"/>
    <cellStyle name="Comma 2 2 3 5 4 3 2" xfId="13500" xr:uid="{00000000-0005-0000-0000-00009F0D0000}"/>
    <cellStyle name="Comma 2 2 3 5 4 3 3" xfId="7316" xr:uid="{00000000-0005-0000-0000-0000A00D0000}"/>
    <cellStyle name="Comma 2 2 3 5 4 4" xfId="10408" xr:uid="{00000000-0005-0000-0000-0000A10D0000}"/>
    <cellStyle name="Comma 2 2 3 5 4 5" xfId="5446" xr:uid="{00000000-0005-0000-0000-0000A20D0000}"/>
    <cellStyle name="Comma 2 2 3 5 5" xfId="356" xr:uid="{00000000-0005-0000-0000-0000A30D0000}"/>
    <cellStyle name="Comma 2 2 3 5 5 2" xfId="2513" xr:uid="{00000000-0005-0000-0000-0000A40D0000}"/>
    <cellStyle name="Comma 2 2 3 5 5 2 2" xfId="11808" xr:uid="{00000000-0005-0000-0000-0000A50D0000}"/>
    <cellStyle name="Comma 2 2 3 5 5 2 3" xfId="8716" xr:uid="{00000000-0005-0000-0000-0000A60D0000}"/>
    <cellStyle name="Comma 2 2 3 5 5 3" xfId="3448" xr:uid="{00000000-0005-0000-0000-0000A70D0000}"/>
    <cellStyle name="Comma 2 2 3 5 5 3 2" xfId="12743" xr:uid="{00000000-0005-0000-0000-0000A80D0000}"/>
    <cellStyle name="Comma 2 2 3 5 5 3 3" xfId="6559" xr:uid="{00000000-0005-0000-0000-0000A90D0000}"/>
    <cellStyle name="Comma 2 2 3 5 5 4" xfId="9651" xr:uid="{00000000-0005-0000-0000-0000AA0D0000}"/>
    <cellStyle name="Comma 2 2 3 5 5 5" xfId="5624" xr:uid="{00000000-0005-0000-0000-0000AB0D0000}"/>
    <cellStyle name="Comma 2 2 3 5 6" xfId="1578" xr:uid="{00000000-0005-0000-0000-0000AC0D0000}"/>
    <cellStyle name="Comma 2 2 3 5 6 2" xfId="10873" xr:uid="{00000000-0005-0000-0000-0000AD0D0000}"/>
    <cellStyle name="Comma 2 2 3 5 6 3" xfId="7781" xr:uid="{00000000-0005-0000-0000-0000AE0D0000}"/>
    <cellStyle name="Comma 2 2 3 5 7" xfId="3270" xr:uid="{00000000-0005-0000-0000-0000AF0D0000}"/>
    <cellStyle name="Comma 2 2 3 5 7 2" xfId="12565" xr:uid="{00000000-0005-0000-0000-0000B00D0000}"/>
    <cellStyle name="Comma 2 2 3 5 7 3" xfId="6381" xr:uid="{00000000-0005-0000-0000-0000B10D0000}"/>
    <cellStyle name="Comma 2 2 3 5 8" xfId="9473" xr:uid="{00000000-0005-0000-0000-0000B20D0000}"/>
    <cellStyle name="Comma 2 2 3 5 9" xfId="4689" xr:uid="{00000000-0005-0000-0000-0000B30D0000}"/>
    <cellStyle name="Comma 2 2 3 6" xfId="161" xr:uid="{00000000-0005-0000-0000-0000B40D0000}"/>
    <cellStyle name="Comma 2 2 3 6 2" xfId="772" xr:uid="{00000000-0005-0000-0000-0000B50D0000}"/>
    <cellStyle name="Comma 2 2 3 6 2 2" xfId="1383" xr:uid="{00000000-0005-0000-0000-0000B60D0000}"/>
    <cellStyle name="Comma 2 2 3 6 2 2 2" xfId="2929" xr:uid="{00000000-0005-0000-0000-0000B70D0000}"/>
    <cellStyle name="Comma 2 2 3 6 2 2 2 2" xfId="12224" xr:uid="{00000000-0005-0000-0000-0000B80D0000}"/>
    <cellStyle name="Comma 2 2 3 6 2 2 2 3" xfId="9132" xr:uid="{00000000-0005-0000-0000-0000B90D0000}"/>
    <cellStyle name="Comma 2 2 3 6 2 2 3" xfId="4475" xr:uid="{00000000-0005-0000-0000-0000BA0D0000}"/>
    <cellStyle name="Comma 2 2 3 6 2 2 3 2" xfId="13770" xr:uid="{00000000-0005-0000-0000-0000BB0D0000}"/>
    <cellStyle name="Comma 2 2 3 6 2 2 3 3" xfId="7586" xr:uid="{00000000-0005-0000-0000-0000BC0D0000}"/>
    <cellStyle name="Comma 2 2 3 6 2 2 4" xfId="10678" xr:uid="{00000000-0005-0000-0000-0000BD0D0000}"/>
    <cellStyle name="Comma 2 2 3 6 2 2 5" xfId="6040" xr:uid="{00000000-0005-0000-0000-0000BE0D0000}"/>
    <cellStyle name="Comma 2 2 3 6 2 3" xfId="1994" xr:uid="{00000000-0005-0000-0000-0000BF0D0000}"/>
    <cellStyle name="Comma 2 2 3 6 2 3 2" xfId="11289" xr:uid="{00000000-0005-0000-0000-0000C00D0000}"/>
    <cellStyle name="Comma 2 2 3 6 2 3 3" xfId="8197" xr:uid="{00000000-0005-0000-0000-0000C10D0000}"/>
    <cellStyle name="Comma 2 2 3 6 2 4" xfId="3864" xr:uid="{00000000-0005-0000-0000-0000C20D0000}"/>
    <cellStyle name="Comma 2 2 3 6 2 4 2" xfId="13159" xr:uid="{00000000-0005-0000-0000-0000C30D0000}"/>
    <cellStyle name="Comma 2 2 3 6 2 4 3" xfId="6975" xr:uid="{00000000-0005-0000-0000-0000C40D0000}"/>
    <cellStyle name="Comma 2 2 3 6 2 5" xfId="10067" xr:uid="{00000000-0005-0000-0000-0000C50D0000}"/>
    <cellStyle name="Comma 2 2 3 6 2 6" xfId="5105" xr:uid="{00000000-0005-0000-0000-0000C60D0000}"/>
    <cellStyle name="Comma 2 2 3 6 3" xfId="1096" xr:uid="{00000000-0005-0000-0000-0000C70D0000}"/>
    <cellStyle name="Comma 2 2 3 6 3 2" xfId="2318" xr:uid="{00000000-0005-0000-0000-0000C80D0000}"/>
    <cellStyle name="Comma 2 2 3 6 3 2 2" xfId="11613" xr:uid="{00000000-0005-0000-0000-0000C90D0000}"/>
    <cellStyle name="Comma 2 2 3 6 3 2 3" xfId="8521" xr:uid="{00000000-0005-0000-0000-0000CA0D0000}"/>
    <cellStyle name="Comma 2 2 3 6 3 3" xfId="4188" xr:uid="{00000000-0005-0000-0000-0000CB0D0000}"/>
    <cellStyle name="Comma 2 2 3 6 3 3 2" xfId="13483" xr:uid="{00000000-0005-0000-0000-0000CC0D0000}"/>
    <cellStyle name="Comma 2 2 3 6 3 3 3" xfId="7299" xr:uid="{00000000-0005-0000-0000-0000CD0D0000}"/>
    <cellStyle name="Comma 2 2 3 6 3 4" xfId="10391" xr:uid="{00000000-0005-0000-0000-0000CE0D0000}"/>
    <cellStyle name="Comma 2 2 3 6 3 5" xfId="5429" xr:uid="{00000000-0005-0000-0000-0000CF0D0000}"/>
    <cellStyle name="Comma 2 2 3 6 4" xfId="501" xr:uid="{00000000-0005-0000-0000-0000D00D0000}"/>
    <cellStyle name="Comma 2 2 3 6 4 2" xfId="2658" xr:uid="{00000000-0005-0000-0000-0000D10D0000}"/>
    <cellStyle name="Comma 2 2 3 6 4 2 2" xfId="11953" xr:uid="{00000000-0005-0000-0000-0000D20D0000}"/>
    <cellStyle name="Comma 2 2 3 6 4 2 3" xfId="8861" xr:uid="{00000000-0005-0000-0000-0000D30D0000}"/>
    <cellStyle name="Comma 2 2 3 6 4 3" xfId="3593" xr:uid="{00000000-0005-0000-0000-0000D40D0000}"/>
    <cellStyle name="Comma 2 2 3 6 4 3 2" xfId="12888" xr:uid="{00000000-0005-0000-0000-0000D50D0000}"/>
    <cellStyle name="Comma 2 2 3 6 4 3 3" xfId="6704" xr:uid="{00000000-0005-0000-0000-0000D60D0000}"/>
    <cellStyle name="Comma 2 2 3 6 4 4" xfId="9796" xr:uid="{00000000-0005-0000-0000-0000D70D0000}"/>
    <cellStyle name="Comma 2 2 3 6 4 5" xfId="5769" xr:uid="{00000000-0005-0000-0000-0000D80D0000}"/>
    <cellStyle name="Comma 2 2 3 6 5" xfId="1723" xr:uid="{00000000-0005-0000-0000-0000D90D0000}"/>
    <cellStyle name="Comma 2 2 3 6 5 2" xfId="11018" xr:uid="{00000000-0005-0000-0000-0000DA0D0000}"/>
    <cellStyle name="Comma 2 2 3 6 5 3" xfId="7926" xr:uid="{00000000-0005-0000-0000-0000DB0D0000}"/>
    <cellStyle name="Comma 2 2 3 6 6" xfId="3253" xr:uid="{00000000-0005-0000-0000-0000DC0D0000}"/>
    <cellStyle name="Comma 2 2 3 6 6 2" xfId="12548" xr:uid="{00000000-0005-0000-0000-0000DD0D0000}"/>
    <cellStyle name="Comma 2 2 3 6 6 3" xfId="6364" xr:uid="{00000000-0005-0000-0000-0000DE0D0000}"/>
    <cellStyle name="Comma 2 2 3 6 7" xfId="9456" xr:uid="{00000000-0005-0000-0000-0000DF0D0000}"/>
    <cellStyle name="Comma 2 2 3 6 8" xfId="4834" xr:uid="{00000000-0005-0000-0000-0000E00D0000}"/>
    <cellStyle name="Comma 2 2 3 7" xfId="251" xr:uid="{00000000-0005-0000-0000-0000E10D0000}"/>
    <cellStyle name="Comma 2 2 3 7 2" xfId="862" xr:uid="{00000000-0005-0000-0000-0000E20D0000}"/>
    <cellStyle name="Comma 2 2 3 7 2 2" xfId="1473" xr:uid="{00000000-0005-0000-0000-0000E30D0000}"/>
    <cellStyle name="Comma 2 2 3 7 2 2 2" xfId="3019" xr:uid="{00000000-0005-0000-0000-0000E40D0000}"/>
    <cellStyle name="Comma 2 2 3 7 2 2 2 2" xfId="12314" xr:uid="{00000000-0005-0000-0000-0000E50D0000}"/>
    <cellStyle name="Comma 2 2 3 7 2 2 2 3" xfId="9222" xr:uid="{00000000-0005-0000-0000-0000E60D0000}"/>
    <cellStyle name="Comma 2 2 3 7 2 2 3" xfId="4565" xr:uid="{00000000-0005-0000-0000-0000E70D0000}"/>
    <cellStyle name="Comma 2 2 3 7 2 2 3 2" xfId="13860" xr:uid="{00000000-0005-0000-0000-0000E80D0000}"/>
    <cellStyle name="Comma 2 2 3 7 2 2 3 3" xfId="7676" xr:uid="{00000000-0005-0000-0000-0000E90D0000}"/>
    <cellStyle name="Comma 2 2 3 7 2 2 4" xfId="10768" xr:uid="{00000000-0005-0000-0000-0000EA0D0000}"/>
    <cellStyle name="Comma 2 2 3 7 2 2 5" xfId="6130" xr:uid="{00000000-0005-0000-0000-0000EB0D0000}"/>
    <cellStyle name="Comma 2 2 3 7 2 3" xfId="2084" xr:uid="{00000000-0005-0000-0000-0000EC0D0000}"/>
    <cellStyle name="Comma 2 2 3 7 2 3 2" xfId="11379" xr:uid="{00000000-0005-0000-0000-0000ED0D0000}"/>
    <cellStyle name="Comma 2 2 3 7 2 3 3" xfId="8287" xr:uid="{00000000-0005-0000-0000-0000EE0D0000}"/>
    <cellStyle name="Comma 2 2 3 7 2 4" xfId="3954" xr:uid="{00000000-0005-0000-0000-0000EF0D0000}"/>
    <cellStyle name="Comma 2 2 3 7 2 4 2" xfId="13249" xr:uid="{00000000-0005-0000-0000-0000F00D0000}"/>
    <cellStyle name="Comma 2 2 3 7 2 4 3" xfId="7065" xr:uid="{00000000-0005-0000-0000-0000F10D0000}"/>
    <cellStyle name="Comma 2 2 3 7 2 5" xfId="10157" xr:uid="{00000000-0005-0000-0000-0000F20D0000}"/>
    <cellStyle name="Comma 2 2 3 7 2 6" xfId="5195" xr:uid="{00000000-0005-0000-0000-0000F30D0000}"/>
    <cellStyle name="Comma 2 2 3 7 3" xfId="1186" xr:uid="{00000000-0005-0000-0000-0000F40D0000}"/>
    <cellStyle name="Comma 2 2 3 7 3 2" xfId="2408" xr:uid="{00000000-0005-0000-0000-0000F50D0000}"/>
    <cellStyle name="Comma 2 2 3 7 3 2 2" xfId="11703" xr:uid="{00000000-0005-0000-0000-0000F60D0000}"/>
    <cellStyle name="Comma 2 2 3 7 3 2 3" xfId="8611" xr:uid="{00000000-0005-0000-0000-0000F70D0000}"/>
    <cellStyle name="Comma 2 2 3 7 3 3" xfId="4278" xr:uid="{00000000-0005-0000-0000-0000F80D0000}"/>
    <cellStyle name="Comma 2 2 3 7 3 3 2" xfId="13573" xr:uid="{00000000-0005-0000-0000-0000F90D0000}"/>
    <cellStyle name="Comma 2 2 3 7 3 3 3" xfId="7389" xr:uid="{00000000-0005-0000-0000-0000FA0D0000}"/>
    <cellStyle name="Comma 2 2 3 7 3 4" xfId="10481" xr:uid="{00000000-0005-0000-0000-0000FB0D0000}"/>
    <cellStyle name="Comma 2 2 3 7 3 5" xfId="5519" xr:uid="{00000000-0005-0000-0000-0000FC0D0000}"/>
    <cellStyle name="Comma 2 2 3 7 4" xfId="429" xr:uid="{00000000-0005-0000-0000-0000FD0D0000}"/>
    <cellStyle name="Comma 2 2 3 7 4 2" xfId="2586" xr:uid="{00000000-0005-0000-0000-0000FE0D0000}"/>
    <cellStyle name="Comma 2 2 3 7 4 2 2" xfId="11881" xr:uid="{00000000-0005-0000-0000-0000FF0D0000}"/>
    <cellStyle name="Comma 2 2 3 7 4 2 3" xfId="8789" xr:uid="{00000000-0005-0000-0000-0000000E0000}"/>
    <cellStyle name="Comma 2 2 3 7 4 3" xfId="3521" xr:uid="{00000000-0005-0000-0000-0000010E0000}"/>
    <cellStyle name="Comma 2 2 3 7 4 3 2" xfId="12816" xr:uid="{00000000-0005-0000-0000-0000020E0000}"/>
    <cellStyle name="Comma 2 2 3 7 4 3 3" xfId="6632" xr:uid="{00000000-0005-0000-0000-0000030E0000}"/>
    <cellStyle name="Comma 2 2 3 7 4 4" xfId="9724" xr:uid="{00000000-0005-0000-0000-0000040E0000}"/>
    <cellStyle name="Comma 2 2 3 7 4 5" xfId="5697" xr:uid="{00000000-0005-0000-0000-0000050E0000}"/>
    <cellStyle name="Comma 2 2 3 7 5" xfId="1651" xr:uid="{00000000-0005-0000-0000-0000060E0000}"/>
    <cellStyle name="Comma 2 2 3 7 5 2" xfId="10946" xr:uid="{00000000-0005-0000-0000-0000070E0000}"/>
    <cellStyle name="Comma 2 2 3 7 5 3" xfId="7854" xr:uid="{00000000-0005-0000-0000-0000080E0000}"/>
    <cellStyle name="Comma 2 2 3 7 6" xfId="3343" xr:uid="{00000000-0005-0000-0000-0000090E0000}"/>
    <cellStyle name="Comma 2 2 3 7 6 2" xfId="12638" xr:uid="{00000000-0005-0000-0000-00000A0E0000}"/>
    <cellStyle name="Comma 2 2 3 7 6 3" xfId="6454" xr:uid="{00000000-0005-0000-0000-00000B0E0000}"/>
    <cellStyle name="Comma 2 2 3 7 7" xfId="9546" xr:uid="{00000000-0005-0000-0000-00000C0E0000}"/>
    <cellStyle name="Comma 2 2 3 7 8" xfId="4762" xr:uid="{00000000-0005-0000-0000-00000D0E0000}"/>
    <cellStyle name="Comma 2 2 3 8" xfId="89" xr:uid="{00000000-0005-0000-0000-00000E0E0000}"/>
    <cellStyle name="Comma 2 2 3 8 2" xfId="700" xr:uid="{00000000-0005-0000-0000-00000F0E0000}"/>
    <cellStyle name="Comma 2 2 3 8 2 2" xfId="1347" xr:uid="{00000000-0005-0000-0000-0000100E0000}"/>
    <cellStyle name="Comma 2 2 3 8 2 2 2" xfId="2857" xr:uid="{00000000-0005-0000-0000-0000110E0000}"/>
    <cellStyle name="Comma 2 2 3 8 2 2 2 2" xfId="12152" xr:uid="{00000000-0005-0000-0000-0000120E0000}"/>
    <cellStyle name="Comma 2 2 3 8 2 2 2 3" xfId="9060" xr:uid="{00000000-0005-0000-0000-0000130E0000}"/>
    <cellStyle name="Comma 2 2 3 8 2 2 3" xfId="4439" xr:uid="{00000000-0005-0000-0000-0000140E0000}"/>
    <cellStyle name="Comma 2 2 3 8 2 2 3 2" xfId="13734" xr:uid="{00000000-0005-0000-0000-0000150E0000}"/>
    <cellStyle name="Comma 2 2 3 8 2 2 3 3" xfId="7550" xr:uid="{00000000-0005-0000-0000-0000160E0000}"/>
    <cellStyle name="Comma 2 2 3 8 2 2 4" xfId="10642" xr:uid="{00000000-0005-0000-0000-0000170E0000}"/>
    <cellStyle name="Comma 2 2 3 8 2 2 5" xfId="5968" xr:uid="{00000000-0005-0000-0000-0000180E0000}"/>
    <cellStyle name="Comma 2 2 3 8 2 3" xfId="1922" xr:uid="{00000000-0005-0000-0000-0000190E0000}"/>
    <cellStyle name="Comma 2 2 3 8 2 3 2" xfId="11217" xr:uid="{00000000-0005-0000-0000-00001A0E0000}"/>
    <cellStyle name="Comma 2 2 3 8 2 3 3" xfId="8125" xr:uid="{00000000-0005-0000-0000-00001B0E0000}"/>
    <cellStyle name="Comma 2 2 3 8 2 4" xfId="3792" xr:uid="{00000000-0005-0000-0000-00001C0E0000}"/>
    <cellStyle name="Comma 2 2 3 8 2 4 2" xfId="13087" xr:uid="{00000000-0005-0000-0000-00001D0E0000}"/>
    <cellStyle name="Comma 2 2 3 8 2 4 3" xfId="6903" xr:uid="{00000000-0005-0000-0000-00001E0E0000}"/>
    <cellStyle name="Comma 2 2 3 8 2 5" xfId="9995" xr:uid="{00000000-0005-0000-0000-00001F0E0000}"/>
    <cellStyle name="Comma 2 2 3 8 2 6" xfId="5033" xr:uid="{00000000-0005-0000-0000-0000200E0000}"/>
    <cellStyle name="Comma 2 2 3 8 3" xfId="1024" xr:uid="{00000000-0005-0000-0000-0000210E0000}"/>
    <cellStyle name="Comma 2 2 3 8 3 2" xfId="2246" xr:uid="{00000000-0005-0000-0000-0000220E0000}"/>
    <cellStyle name="Comma 2 2 3 8 3 2 2" xfId="11541" xr:uid="{00000000-0005-0000-0000-0000230E0000}"/>
    <cellStyle name="Comma 2 2 3 8 3 2 3" xfId="8449" xr:uid="{00000000-0005-0000-0000-0000240E0000}"/>
    <cellStyle name="Comma 2 2 3 8 3 3" xfId="4116" xr:uid="{00000000-0005-0000-0000-0000250E0000}"/>
    <cellStyle name="Comma 2 2 3 8 3 3 2" xfId="13411" xr:uid="{00000000-0005-0000-0000-0000260E0000}"/>
    <cellStyle name="Comma 2 2 3 8 3 3 3" xfId="7227" xr:uid="{00000000-0005-0000-0000-0000270E0000}"/>
    <cellStyle name="Comma 2 2 3 8 3 4" xfId="10319" xr:uid="{00000000-0005-0000-0000-0000280E0000}"/>
    <cellStyle name="Comma 2 2 3 8 3 5" xfId="5357" xr:uid="{00000000-0005-0000-0000-0000290E0000}"/>
    <cellStyle name="Comma 2 2 3 8 4" xfId="605" xr:uid="{00000000-0005-0000-0000-00002A0E0000}"/>
    <cellStyle name="Comma 2 2 3 8 4 2" xfId="2762" xr:uid="{00000000-0005-0000-0000-00002B0E0000}"/>
    <cellStyle name="Comma 2 2 3 8 4 2 2" xfId="12057" xr:uid="{00000000-0005-0000-0000-00002C0E0000}"/>
    <cellStyle name="Comma 2 2 3 8 4 2 3" xfId="8965" xr:uid="{00000000-0005-0000-0000-00002D0E0000}"/>
    <cellStyle name="Comma 2 2 3 8 4 3" xfId="3697" xr:uid="{00000000-0005-0000-0000-00002E0E0000}"/>
    <cellStyle name="Comma 2 2 3 8 4 3 2" xfId="12992" xr:uid="{00000000-0005-0000-0000-00002F0E0000}"/>
    <cellStyle name="Comma 2 2 3 8 4 3 3" xfId="6808" xr:uid="{00000000-0005-0000-0000-0000300E0000}"/>
    <cellStyle name="Comma 2 2 3 8 4 4" xfId="9900" xr:uid="{00000000-0005-0000-0000-0000310E0000}"/>
    <cellStyle name="Comma 2 2 3 8 4 5" xfId="5873" xr:uid="{00000000-0005-0000-0000-0000320E0000}"/>
    <cellStyle name="Comma 2 2 3 8 5" xfId="1827" xr:uid="{00000000-0005-0000-0000-0000330E0000}"/>
    <cellStyle name="Comma 2 2 3 8 5 2" xfId="11122" xr:uid="{00000000-0005-0000-0000-0000340E0000}"/>
    <cellStyle name="Comma 2 2 3 8 5 3" xfId="8030" xr:uid="{00000000-0005-0000-0000-0000350E0000}"/>
    <cellStyle name="Comma 2 2 3 8 6" xfId="3181" xr:uid="{00000000-0005-0000-0000-0000360E0000}"/>
    <cellStyle name="Comma 2 2 3 8 6 2" xfId="12476" xr:uid="{00000000-0005-0000-0000-0000370E0000}"/>
    <cellStyle name="Comma 2 2 3 8 6 3" xfId="6292" xr:uid="{00000000-0005-0000-0000-0000380E0000}"/>
    <cellStyle name="Comma 2 2 3 8 7" xfId="9384" xr:uid="{00000000-0005-0000-0000-0000390E0000}"/>
    <cellStyle name="Comma 2 2 3 8 8" xfId="4938" xr:uid="{00000000-0005-0000-0000-00003A0E0000}"/>
    <cellStyle name="Comma 2 2 3 9" xfId="626" xr:uid="{00000000-0005-0000-0000-00003B0E0000}"/>
    <cellStyle name="Comma 2 2 3 9 2" xfId="1274" xr:uid="{00000000-0005-0000-0000-00003C0E0000}"/>
    <cellStyle name="Comma 2 2 3 9 2 2" xfId="2783" xr:uid="{00000000-0005-0000-0000-00003D0E0000}"/>
    <cellStyle name="Comma 2 2 3 9 2 2 2" xfId="12078" xr:uid="{00000000-0005-0000-0000-00003E0E0000}"/>
    <cellStyle name="Comma 2 2 3 9 2 2 3" xfId="8986" xr:uid="{00000000-0005-0000-0000-00003F0E0000}"/>
    <cellStyle name="Comma 2 2 3 9 2 3" xfId="4366" xr:uid="{00000000-0005-0000-0000-0000400E0000}"/>
    <cellStyle name="Comma 2 2 3 9 2 3 2" xfId="13661" xr:uid="{00000000-0005-0000-0000-0000410E0000}"/>
    <cellStyle name="Comma 2 2 3 9 2 3 3" xfId="7477" xr:uid="{00000000-0005-0000-0000-0000420E0000}"/>
    <cellStyle name="Comma 2 2 3 9 2 4" xfId="10569" xr:uid="{00000000-0005-0000-0000-0000430E0000}"/>
    <cellStyle name="Comma 2 2 3 9 2 5" xfId="5894" xr:uid="{00000000-0005-0000-0000-0000440E0000}"/>
    <cellStyle name="Comma 2 2 3 9 3" xfId="1848" xr:uid="{00000000-0005-0000-0000-0000450E0000}"/>
    <cellStyle name="Comma 2 2 3 9 3 2" xfId="11143" xr:uid="{00000000-0005-0000-0000-0000460E0000}"/>
    <cellStyle name="Comma 2 2 3 9 3 3" xfId="8051" xr:uid="{00000000-0005-0000-0000-0000470E0000}"/>
    <cellStyle name="Comma 2 2 3 9 4" xfId="3718" xr:uid="{00000000-0005-0000-0000-0000480E0000}"/>
    <cellStyle name="Comma 2 2 3 9 4 2" xfId="13013" xr:uid="{00000000-0005-0000-0000-0000490E0000}"/>
    <cellStyle name="Comma 2 2 3 9 4 3" xfId="6829" xr:uid="{00000000-0005-0000-0000-00004A0E0000}"/>
    <cellStyle name="Comma 2 2 3 9 5" xfId="9921" xr:uid="{00000000-0005-0000-0000-00004B0E0000}"/>
    <cellStyle name="Comma 2 2 3 9 6" xfId="4959" xr:uid="{00000000-0005-0000-0000-00004C0E0000}"/>
    <cellStyle name="Comma 2 2 4" xfId="19" xr:uid="{00000000-0005-0000-0000-00004D0E0000}"/>
    <cellStyle name="Comma 2 2 4 10" xfId="341" xr:uid="{00000000-0005-0000-0000-00004E0E0000}"/>
    <cellStyle name="Comma 2 2 4 10 2" xfId="2498" xr:uid="{00000000-0005-0000-0000-00004F0E0000}"/>
    <cellStyle name="Comma 2 2 4 10 2 2" xfId="11793" xr:uid="{00000000-0005-0000-0000-0000500E0000}"/>
    <cellStyle name="Comma 2 2 4 10 2 3" xfId="8701" xr:uid="{00000000-0005-0000-0000-0000510E0000}"/>
    <cellStyle name="Comma 2 2 4 10 3" xfId="3433" xr:uid="{00000000-0005-0000-0000-0000520E0000}"/>
    <cellStyle name="Comma 2 2 4 10 3 2" xfId="12728" xr:uid="{00000000-0005-0000-0000-0000530E0000}"/>
    <cellStyle name="Comma 2 2 4 10 3 3" xfId="6544" xr:uid="{00000000-0005-0000-0000-0000540E0000}"/>
    <cellStyle name="Comma 2 2 4 10 4" xfId="9636" xr:uid="{00000000-0005-0000-0000-0000550E0000}"/>
    <cellStyle name="Comma 2 2 4 10 5" xfId="5609" xr:uid="{00000000-0005-0000-0000-0000560E0000}"/>
    <cellStyle name="Comma 2 2 4 11" xfId="1563" xr:uid="{00000000-0005-0000-0000-0000570E0000}"/>
    <cellStyle name="Comma 2 2 4 11 2" xfId="10858" xr:uid="{00000000-0005-0000-0000-0000580E0000}"/>
    <cellStyle name="Comma 2 2 4 11 3" xfId="7766" xr:uid="{00000000-0005-0000-0000-0000590E0000}"/>
    <cellStyle name="Comma 2 2 4 12" xfId="3111" xr:uid="{00000000-0005-0000-0000-00005A0E0000}"/>
    <cellStyle name="Comma 2 2 4 12 2" xfId="12406" xr:uid="{00000000-0005-0000-0000-00005B0E0000}"/>
    <cellStyle name="Comma 2 2 4 12 3" xfId="6222" xr:uid="{00000000-0005-0000-0000-00005C0E0000}"/>
    <cellStyle name="Comma 2 2 4 13" xfId="9314" xr:uid="{00000000-0005-0000-0000-00005D0E0000}"/>
    <cellStyle name="Comma 2 2 4 14" xfId="4674" xr:uid="{00000000-0005-0000-0000-00005E0E0000}"/>
    <cellStyle name="Comma 2 2 4 2" xfId="29" xr:uid="{00000000-0005-0000-0000-00005F0E0000}"/>
    <cellStyle name="Comma 2 2 4 2 10" xfId="3121" xr:uid="{00000000-0005-0000-0000-0000600E0000}"/>
    <cellStyle name="Comma 2 2 4 2 10 2" xfId="12416" xr:uid="{00000000-0005-0000-0000-0000610E0000}"/>
    <cellStyle name="Comma 2 2 4 2 10 3" xfId="6232" xr:uid="{00000000-0005-0000-0000-0000620E0000}"/>
    <cellStyle name="Comma 2 2 4 2 11" xfId="9324" xr:uid="{00000000-0005-0000-0000-0000630E0000}"/>
    <cellStyle name="Comma 2 2 4 2 12" xfId="4703" xr:uid="{00000000-0005-0000-0000-0000640E0000}"/>
    <cellStyle name="Comma 2 2 4 2 2" xfId="66" xr:uid="{00000000-0005-0000-0000-0000650E0000}"/>
    <cellStyle name="Comma 2 2 4 2 2 10" xfId="9361" xr:uid="{00000000-0005-0000-0000-0000660E0000}"/>
    <cellStyle name="Comma 2 2 4 2 2 11" xfId="4739" xr:uid="{00000000-0005-0000-0000-0000670E0000}"/>
    <cellStyle name="Comma 2 2 4 2 2 2" xfId="228" xr:uid="{00000000-0005-0000-0000-0000680E0000}"/>
    <cellStyle name="Comma 2 2 4 2 2 2 2" xfId="839" xr:uid="{00000000-0005-0000-0000-0000690E0000}"/>
    <cellStyle name="Comma 2 2 4 2 2 2 2 2" xfId="1450" xr:uid="{00000000-0005-0000-0000-00006A0E0000}"/>
    <cellStyle name="Comma 2 2 4 2 2 2 2 2 2" xfId="2996" xr:uid="{00000000-0005-0000-0000-00006B0E0000}"/>
    <cellStyle name="Comma 2 2 4 2 2 2 2 2 2 2" xfId="12291" xr:uid="{00000000-0005-0000-0000-00006C0E0000}"/>
    <cellStyle name="Comma 2 2 4 2 2 2 2 2 2 3" xfId="9199" xr:uid="{00000000-0005-0000-0000-00006D0E0000}"/>
    <cellStyle name="Comma 2 2 4 2 2 2 2 2 3" xfId="4542" xr:uid="{00000000-0005-0000-0000-00006E0E0000}"/>
    <cellStyle name="Comma 2 2 4 2 2 2 2 2 3 2" xfId="13837" xr:uid="{00000000-0005-0000-0000-00006F0E0000}"/>
    <cellStyle name="Comma 2 2 4 2 2 2 2 2 3 3" xfId="7653" xr:uid="{00000000-0005-0000-0000-0000700E0000}"/>
    <cellStyle name="Comma 2 2 4 2 2 2 2 2 4" xfId="10745" xr:uid="{00000000-0005-0000-0000-0000710E0000}"/>
    <cellStyle name="Comma 2 2 4 2 2 2 2 2 5" xfId="6107" xr:uid="{00000000-0005-0000-0000-0000720E0000}"/>
    <cellStyle name="Comma 2 2 4 2 2 2 2 3" xfId="2061" xr:uid="{00000000-0005-0000-0000-0000730E0000}"/>
    <cellStyle name="Comma 2 2 4 2 2 2 2 3 2" xfId="11356" xr:uid="{00000000-0005-0000-0000-0000740E0000}"/>
    <cellStyle name="Comma 2 2 4 2 2 2 2 3 3" xfId="8264" xr:uid="{00000000-0005-0000-0000-0000750E0000}"/>
    <cellStyle name="Comma 2 2 4 2 2 2 2 4" xfId="3931" xr:uid="{00000000-0005-0000-0000-0000760E0000}"/>
    <cellStyle name="Comma 2 2 4 2 2 2 2 4 2" xfId="13226" xr:uid="{00000000-0005-0000-0000-0000770E0000}"/>
    <cellStyle name="Comma 2 2 4 2 2 2 2 4 3" xfId="7042" xr:uid="{00000000-0005-0000-0000-0000780E0000}"/>
    <cellStyle name="Comma 2 2 4 2 2 2 2 5" xfId="10134" xr:uid="{00000000-0005-0000-0000-0000790E0000}"/>
    <cellStyle name="Comma 2 2 4 2 2 2 2 6" xfId="5172" xr:uid="{00000000-0005-0000-0000-00007A0E0000}"/>
    <cellStyle name="Comma 2 2 4 2 2 2 3" xfId="1163" xr:uid="{00000000-0005-0000-0000-00007B0E0000}"/>
    <cellStyle name="Comma 2 2 4 2 2 2 3 2" xfId="2385" xr:uid="{00000000-0005-0000-0000-00007C0E0000}"/>
    <cellStyle name="Comma 2 2 4 2 2 2 3 2 2" xfId="11680" xr:uid="{00000000-0005-0000-0000-00007D0E0000}"/>
    <cellStyle name="Comma 2 2 4 2 2 2 3 2 3" xfId="8588" xr:uid="{00000000-0005-0000-0000-00007E0E0000}"/>
    <cellStyle name="Comma 2 2 4 2 2 2 3 3" xfId="4255" xr:uid="{00000000-0005-0000-0000-00007F0E0000}"/>
    <cellStyle name="Comma 2 2 4 2 2 2 3 3 2" xfId="13550" xr:uid="{00000000-0005-0000-0000-0000800E0000}"/>
    <cellStyle name="Comma 2 2 4 2 2 2 3 3 3" xfId="7366" xr:uid="{00000000-0005-0000-0000-0000810E0000}"/>
    <cellStyle name="Comma 2 2 4 2 2 2 3 4" xfId="10458" xr:uid="{00000000-0005-0000-0000-0000820E0000}"/>
    <cellStyle name="Comma 2 2 4 2 2 2 3 5" xfId="5496" xr:uid="{00000000-0005-0000-0000-0000830E0000}"/>
    <cellStyle name="Comma 2 2 4 2 2 2 4" xfId="568" xr:uid="{00000000-0005-0000-0000-0000840E0000}"/>
    <cellStyle name="Comma 2 2 4 2 2 2 4 2" xfId="2725" xr:uid="{00000000-0005-0000-0000-0000850E0000}"/>
    <cellStyle name="Comma 2 2 4 2 2 2 4 2 2" xfId="12020" xr:uid="{00000000-0005-0000-0000-0000860E0000}"/>
    <cellStyle name="Comma 2 2 4 2 2 2 4 2 3" xfId="8928" xr:uid="{00000000-0005-0000-0000-0000870E0000}"/>
    <cellStyle name="Comma 2 2 4 2 2 2 4 3" xfId="3660" xr:uid="{00000000-0005-0000-0000-0000880E0000}"/>
    <cellStyle name="Comma 2 2 4 2 2 2 4 3 2" xfId="12955" xr:uid="{00000000-0005-0000-0000-0000890E0000}"/>
    <cellStyle name="Comma 2 2 4 2 2 2 4 3 3" xfId="6771" xr:uid="{00000000-0005-0000-0000-00008A0E0000}"/>
    <cellStyle name="Comma 2 2 4 2 2 2 4 4" xfId="9863" xr:uid="{00000000-0005-0000-0000-00008B0E0000}"/>
    <cellStyle name="Comma 2 2 4 2 2 2 4 5" xfId="5836" xr:uid="{00000000-0005-0000-0000-00008C0E0000}"/>
    <cellStyle name="Comma 2 2 4 2 2 2 5" xfId="1790" xr:uid="{00000000-0005-0000-0000-00008D0E0000}"/>
    <cellStyle name="Comma 2 2 4 2 2 2 5 2" xfId="11085" xr:uid="{00000000-0005-0000-0000-00008E0E0000}"/>
    <cellStyle name="Comma 2 2 4 2 2 2 5 3" xfId="7993" xr:uid="{00000000-0005-0000-0000-00008F0E0000}"/>
    <cellStyle name="Comma 2 2 4 2 2 2 6" xfId="3320" xr:uid="{00000000-0005-0000-0000-0000900E0000}"/>
    <cellStyle name="Comma 2 2 4 2 2 2 6 2" xfId="12615" xr:uid="{00000000-0005-0000-0000-0000910E0000}"/>
    <cellStyle name="Comma 2 2 4 2 2 2 6 3" xfId="6431" xr:uid="{00000000-0005-0000-0000-0000920E0000}"/>
    <cellStyle name="Comma 2 2 4 2 2 2 7" xfId="9523" xr:uid="{00000000-0005-0000-0000-0000930E0000}"/>
    <cellStyle name="Comma 2 2 4 2 2 2 8" xfId="4901" xr:uid="{00000000-0005-0000-0000-0000940E0000}"/>
    <cellStyle name="Comma 2 2 4 2 2 3" xfId="301" xr:uid="{00000000-0005-0000-0000-0000950E0000}"/>
    <cellStyle name="Comma 2 2 4 2 2 3 2" xfId="912" xr:uid="{00000000-0005-0000-0000-0000960E0000}"/>
    <cellStyle name="Comma 2 2 4 2 2 3 2 2" xfId="1523" xr:uid="{00000000-0005-0000-0000-0000970E0000}"/>
    <cellStyle name="Comma 2 2 4 2 2 3 2 2 2" xfId="3069" xr:uid="{00000000-0005-0000-0000-0000980E0000}"/>
    <cellStyle name="Comma 2 2 4 2 2 3 2 2 2 2" xfId="12364" xr:uid="{00000000-0005-0000-0000-0000990E0000}"/>
    <cellStyle name="Comma 2 2 4 2 2 3 2 2 2 3" xfId="9272" xr:uid="{00000000-0005-0000-0000-00009A0E0000}"/>
    <cellStyle name="Comma 2 2 4 2 2 3 2 2 3" xfId="4615" xr:uid="{00000000-0005-0000-0000-00009B0E0000}"/>
    <cellStyle name="Comma 2 2 4 2 2 3 2 2 3 2" xfId="13910" xr:uid="{00000000-0005-0000-0000-00009C0E0000}"/>
    <cellStyle name="Comma 2 2 4 2 2 3 2 2 3 3" xfId="7726" xr:uid="{00000000-0005-0000-0000-00009D0E0000}"/>
    <cellStyle name="Comma 2 2 4 2 2 3 2 2 4" xfId="10818" xr:uid="{00000000-0005-0000-0000-00009E0E0000}"/>
    <cellStyle name="Comma 2 2 4 2 2 3 2 2 5" xfId="6180" xr:uid="{00000000-0005-0000-0000-00009F0E0000}"/>
    <cellStyle name="Comma 2 2 4 2 2 3 2 3" xfId="2134" xr:uid="{00000000-0005-0000-0000-0000A00E0000}"/>
    <cellStyle name="Comma 2 2 4 2 2 3 2 3 2" xfId="11429" xr:uid="{00000000-0005-0000-0000-0000A10E0000}"/>
    <cellStyle name="Comma 2 2 4 2 2 3 2 3 3" xfId="8337" xr:uid="{00000000-0005-0000-0000-0000A20E0000}"/>
    <cellStyle name="Comma 2 2 4 2 2 3 2 4" xfId="4004" xr:uid="{00000000-0005-0000-0000-0000A30E0000}"/>
    <cellStyle name="Comma 2 2 4 2 2 3 2 4 2" xfId="13299" xr:uid="{00000000-0005-0000-0000-0000A40E0000}"/>
    <cellStyle name="Comma 2 2 4 2 2 3 2 4 3" xfId="7115" xr:uid="{00000000-0005-0000-0000-0000A50E0000}"/>
    <cellStyle name="Comma 2 2 4 2 2 3 2 5" xfId="10207" xr:uid="{00000000-0005-0000-0000-0000A60E0000}"/>
    <cellStyle name="Comma 2 2 4 2 2 3 2 6" xfId="5245" xr:uid="{00000000-0005-0000-0000-0000A70E0000}"/>
    <cellStyle name="Comma 2 2 4 2 2 3 3" xfId="1236" xr:uid="{00000000-0005-0000-0000-0000A80E0000}"/>
    <cellStyle name="Comma 2 2 4 2 2 3 3 2" xfId="2458" xr:uid="{00000000-0005-0000-0000-0000A90E0000}"/>
    <cellStyle name="Comma 2 2 4 2 2 3 3 2 2" xfId="11753" xr:uid="{00000000-0005-0000-0000-0000AA0E0000}"/>
    <cellStyle name="Comma 2 2 4 2 2 3 3 2 3" xfId="8661" xr:uid="{00000000-0005-0000-0000-0000AB0E0000}"/>
    <cellStyle name="Comma 2 2 4 2 2 3 3 3" xfId="4328" xr:uid="{00000000-0005-0000-0000-0000AC0E0000}"/>
    <cellStyle name="Comma 2 2 4 2 2 3 3 3 2" xfId="13623" xr:uid="{00000000-0005-0000-0000-0000AD0E0000}"/>
    <cellStyle name="Comma 2 2 4 2 2 3 3 3 3" xfId="7439" xr:uid="{00000000-0005-0000-0000-0000AE0E0000}"/>
    <cellStyle name="Comma 2 2 4 2 2 3 3 4" xfId="10531" xr:uid="{00000000-0005-0000-0000-0000AF0E0000}"/>
    <cellStyle name="Comma 2 2 4 2 2 3 3 5" xfId="5569" xr:uid="{00000000-0005-0000-0000-0000B00E0000}"/>
    <cellStyle name="Comma 2 2 4 2 2 3 4" xfId="479" xr:uid="{00000000-0005-0000-0000-0000B10E0000}"/>
    <cellStyle name="Comma 2 2 4 2 2 3 4 2" xfId="2636" xr:uid="{00000000-0005-0000-0000-0000B20E0000}"/>
    <cellStyle name="Comma 2 2 4 2 2 3 4 2 2" xfId="11931" xr:uid="{00000000-0005-0000-0000-0000B30E0000}"/>
    <cellStyle name="Comma 2 2 4 2 2 3 4 2 3" xfId="8839" xr:uid="{00000000-0005-0000-0000-0000B40E0000}"/>
    <cellStyle name="Comma 2 2 4 2 2 3 4 3" xfId="3571" xr:uid="{00000000-0005-0000-0000-0000B50E0000}"/>
    <cellStyle name="Comma 2 2 4 2 2 3 4 3 2" xfId="12866" xr:uid="{00000000-0005-0000-0000-0000B60E0000}"/>
    <cellStyle name="Comma 2 2 4 2 2 3 4 3 3" xfId="6682" xr:uid="{00000000-0005-0000-0000-0000B70E0000}"/>
    <cellStyle name="Comma 2 2 4 2 2 3 4 4" xfId="9774" xr:uid="{00000000-0005-0000-0000-0000B80E0000}"/>
    <cellStyle name="Comma 2 2 4 2 2 3 4 5" xfId="5747" xr:uid="{00000000-0005-0000-0000-0000B90E0000}"/>
    <cellStyle name="Comma 2 2 4 2 2 3 5" xfId="1701" xr:uid="{00000000-0005-0000-0000-0000BA0E0000}"/>
    <cellStyle name="Comma 2 2 4 2 2 3 5 2" xfId="10996" xr:uid="{00000000-0005-0000-0000-0000BB0E0000}"/>
    <cellStyle name="Comma 2 2 4 2 2 3 5 3" xfId="7904" xr:uid="{00000000-0005-0000-0000-0000BC0E0000}"/>
    <cellStyle name="Comma 2 2 4 2 2 3 6" xfId="3393" xr:uid="{00000000-0005-0000-0000-0000BD0E0000}"/>
    <cellStyle name="Comma 2 2 4 2 2 3 6 2" xfId="12688" xr:uid="{00000000-0005-0000-0000-0000BE0E0000}"/>
    <cellStyle name="Comma 2 2 4 2 2 3 6 3" xfId="6504" xr:uid="{00000000-0005-0000-0000-0000BF0E0000}"/>
    <cellStyle name="Comma 2 2 4 2 2 3 7" xfId="9596" xr:uid="{00000000-0005-0000-0000-0000C00E0000}"/>
    <cellStyle name="Comma 2 2 4 2 2 3 8" xfId="4812" xr:uid="{00000000-0005-0000-0000-0000C10E0000}"/>
    <cellStyle name="Comma 2 2 4 2 2 4" xfId="139" xr:uid="{00000000-0005-0000-0000-0000C20E0000}"/>
    <cellStyle name="Comma 2 2 4 2 2 4 2" xfId="1074" xr:uid="{00000000-0005-0000-0000-0000C30E0000}"/>
    <cellStyle name="Comma 2 2 4 2 2 4 2 2" xfId="2296" xr:uid="{00000000-0005-0000-0000-0000C40E0000}"/>
    <cellStyle name="Comma 2 2 4 2 2 4 2 2 2" xfId="11591" xr:uid="{00000000-0005-0000-0000-0000C50E0000}"/>
    <cellStyle name="Comma 2 2 4 2 2 4 2 2 3" xfId="8499" xr:uid="{00000000-0005-0000-0000-0000C60E0000}"/>
    <cellStyle name="Comma 2 2 4 2 2 4 2 3" xfId="4166" xr:uid="{00000000-0005-0000-0000-0000C70E0000}"/>
    <cellStyle name="Comma 2 2 4 2 2 4 2 3 2" xfId="13461" xr:uid="{00000000-0005-0000-0000-0000C80E0000}"/>
    <cellStyle name="Comma 2 2 4 2 2 4 2 3 3" xfId="7277" xr:uid="{00000000-0005-0000-0000-0000C90E0000}"/>
    <cellStyle name="Comma 2 2 4 2 2 4 2 4" xfId="10369" xr:uid="{00000000-0005-0000-0000-0000CA0E0000}"/>
    <cellStyle name="Comma 2 2 4 2 2 4 2 5" xfId="5407" xr:uid="{00000000-0005-0000-0000-0000CB0E0000}"/>
    <cellStyle name="Comma 2 2 4 2 2 4 3" xfId="750" xr:uid="{00000000-0005-0000-0000-0000CC0E0000}"/>
    <cellStyle name="Comma 2 2 4 2 2 4 3 2" xfId="2907" xr:uid="{00000000-0005-0000-0000-0000CD0E0000}"/>
    <cellStyle name="Comma 2 2 4 2 2 4 3 2 2" xfId="12202" xr:uid="{00000000-0005-0000-0000-0000CE0E0000}"/>
    <cellStyle name="Comma 2 2 4 2 2 4 3 2 3" xfId="9110" xr:uid="{00000000-0005-0000-0000-0000CF0E0000}"/>
    <cellStyle name="Comma 2 2 4 2 2 4 3 3" xfId="3842" xr:uid="{00000000-0005-0000-0000-0000D00E0000}"/>
    <cellStyle name="Comma 2 2 4 2 2 4 3 3 2" xfId="13137" xr:uid="{00000000-0005-0000-0000-0000D10E0000}"/>
    <cellStyle name="Comma 2 2 4 2 2 4 3 3 3" xfId="6953" xr:uid="{00000000-0005-0000-0000-0000D20E0000}"/>
    <cellStyle name="Comma 2 2 4 2 2 4 3 4" xfId="10045" xr:uid="{00000000-0005-0000-0000-0000D30E0000}"/>
    <cellStyle name="Comma 2 2 4 2 2 4 3 5" xfId="6018" xr:uid="{00000000-0005-0000-0000-0000D40E0000}"/>
    <cellStyle name="Comma 2 2 4 2 2 4 4" xfId="1972" xr:uid="{00000000-0005-0000-0000-0000D50E0000}"/>
    <cellStyle name="Comma 2 2 4 2 2 4 4 2" xfId="11267" xr:uid="{00000000-0005-0000-0000-0000D60E0000}"/>
    <cellStyle name="Comma 2 2 4 2 2 4 4 3" xfId="8175" xr:uid="{00000000-0005-0000-0000-0000D70E0000}"/>
    <cellStyle name="Comma 2 2 4 2 2 4 5" xfId="3231" xr:uid="{00000000-0005-0000-0000-0000D80E0000}"/>
    <cellStyle name="Comma 2 2 4 2 2 4 5 2" xfId="12526" xr:uid="{00000000-0005-0000-0000-0000D90E0000}"/>
    <cellStyle name="Comma 2 2 4 2 2 4 5 3" xfId="6342" xr:uid="{00000000-0005-0000-0000-0000DA0E0000}"/>
    <cellStyle name="Comma 2 2 4 2 2 4 6" xfId="9434" xr:uid="{00000000-0005-0000-0000-0000DB0E0000}"/>
    <cellStyle name="Comma 2 2 4 2 2 4 7" xfId="5083" xr:uid="{00000000-0005-0000-0000-0000DC0E0000}"/>
    <cellStyle name="Comma 2 2 4 2 2 5" xfId="677" xr:uid="{00000000-0005-0000-0000-0000DD0E0000}"/>
    <cellStyle name="Comma 2 2 4 2 2 5 2" xfId="1325" xr:uid="{00000000-0005-0000-0000-0000DE0E0000}"/>
    <cellStyle name="Comma 2 2 4 2 2 5 2 2" xfId="2834" xr:uid="{00000000-0005-0000-0000-0000DF0E0000}"/>
    <cellStyle name="Comma 2 2 4 2 2 5 2 2 2" xfId="12129" xr:uid="{00000000-0005-0000-0000-0000E00E0000}"/>
    <cellStyle name="Comma 2 2 4 2 2 5 2 2 3" xfId="9037" xr:uid="{00000000-0005-0000-0000-0000E10E0000}"/>
    <cellStyle name="Comma 2 2 4 2 2 5 2 3" xfId="4417" xr:uid="{00000000-0005-0000-0000-0000E20E0000}"/>
    <cellStyle name="Comma 2 2 4 2 2 5 2 3 2" xfId="13712" xr:uid="{00000000-0005-0000-0000-0000E30E0000}"/>
    <cellStyle name="Comma 2 2 4 2 2 5 2 3 3" xfId="7528" xr:uid="{00000000-0005-0000-0000-0000E40E0000}"/>
    <cellStyle name="Comma 2 2 4 2 2 5 2 4" xfId="10620" xr:uid="{00000000-0005-0000-0000-0000E50E0000}"/>
    <cellStyle name="Comma 2 2 4 2 2 5 2 5" xfId="5945" xr:uid="{00000000-0005-0000-0000-0000E60E0000}"/>
    <cellStyle name="Comma 2 2 4 2 2 5 3" xfId="1899" xr:uid="{00000000-0005-0000-0000-0000E70E0000}"/>
    <cellStyle name="Comma 2 2 4 2 2 5 3 2" xfId="11194" xr:uid="{00000000-0005-0000-0000-0000E80E0000}"/>
    <cellStyle name="Comma 2 2 4 2 2 5 3 3" xfId="8102" xr:uid="{00000000-0005-0000-0000-0000E90E0000}"/>
    <cellStyle name="Comma 2 2 4 2 2 5 4" xfId="3769" xr:uid="{00000000-0005-0000-0000-0000EA0E0000}"/>
    <cellStyle name="Comma 2 2 4 2 2 5 4 2" xfId="13064" xr:uid="{00000000-0005-0000-0000-0000EB0E0000}"/>
    <cellStyle name="Comma 2 2 4 2 2 5 4 3" xfId="6880" xr:uid="{00000000-0005-0000-0000-0000EC0E0000}"/>
    <cellStyle name="Comma 2 2 4 2 2 5 5" xfId="9972" xr:uid="{00000000-0005-0000-0000-0000ED0E0000}"/>
    <cellStyle name="Comma 2 2 4 2 2 5 6" xfId="5010" xr:uid="{00000000-0005-0000-0000-0000EE0E0000}"/>
    <cellStyle name="Comma 2 2 4 2 2 6" xfId="1001" xr:uid="{00000000-0005-0000-0000-0000EF0E0000}"/>
    <cellStyle name="Comma 2 2 4 2 2 6 2" xfId="2223" xr:uid="{00000000-0005-0000-0000-0000F00E0000}"/>
    <cellStyle name="Comma 2 2 4 2 2 6 2 2" xfId="11518" xr:uid="{00000000-0005-0000-0000-0000F10E0000}"/>
    <cellStyle name="Comma 2 2 4 2 2 6 2 3" xfId="8426" xr:uid="{00000000-0005-0000-0000-0000F20E0000}"/>
    <cellStyle name="Comma 2 2 4 2 2 6 3" xfId="4093" xr:uid="{00000000-0005-0000-0000-0000F30E0000}"/>
    <cellStyle name="Comma 2 2 4 2 2 6 3 2" xfId="13388" xr:uid="{00000000-0005-0000-0000-0000F40E0000}"/>
    <cellStyle name="Comma 2 2 4 2 2 6 3 3" xfId="7204" xr:uid="{00000000-0005-0000-0000-0000F50E0000}"/>
    <cellStyle name="Comma 2 2 4 2 2 6 4" xfId="10296" xr:uid="{00000000-0005-0000-0000-0000F60E0000}"/>
    <cellStyle name="Comma 2 2 4 2 2 6 5" xfId="5334" xr:uid="{00000000-0005-0000-0000-0000F70E0000}"/>
    <cellStyle name="Comma 2 2 4 2 2 7" xfId="406" xr:uid="{00000000-0005-0000-0000-0000F80E0000}"/>
    <cellStyle name="Comma 2 2 4 2 2 7 2" xfId="2563" xr:uid="{00000000-0005-0000-0000-0000F90E0000}"/>
    <cellStyle name="Comma 2 2 4 2 2 7 2 2" xfId="11858" xr:uid="{00000000-0005-0000-0000-0000FA0E0000}"/>
    <cellStyle name="Comma 2 2 4 2 2 7 2 3" xfId="8766" xr:uid="{00000000-0005-0000-0000-0000FB0E0000}"/>
    <cellStyle name="Comma 2 2 4 2 2 7 3" xfId="3498" xr:uid="{00000000-0005-0000-0000-0000FC0E0000}"/>
    <cellStyle name="Comma 2 2 4 2 2 7 3 2" xfId="12793" xr:uid="{00000000-0005-0000-0000-0000FD0E0000}"/>
    <cellStyle name="Comma 2 2 4 2 2 7 3 3" xfId="6609" xr:uid="{00000000-0005-0000-0000-0000FE0E0000}"/>
    <cellStyle name="Comma 2 2 4 2 2 7 4" xfId="9701" xr:uid="{00000000-0005-0000-0000-0000FF0E0000}"/>
    <cellStyle name="Comma 2 2 4 2 2 7 5" xfId="5674" xr:uid="{00000000-0005-0000-0000-0000000F0000}"/>
    <cellStyle name="Comma 2 2 4 2 2 8" xfId="1628" xr:uid="{00000000-0005-0000-0000-0000010F0000}"/>
    <cellStyle name="Comma 2 2 4 2 2 8 2" xfId="10923" xr:uid="{00000000-0005-0000-0000-0000020F0000}"/>
    <cellStyle name="Comma 2 2 4 2 2 8 3" xfId="7831" xr:uid="{00000000-0005-0000-0000-0000030F0000}"/>
    <cellStyle name="Comma 2 2 4 2 2 9" xfId="3158" xr:uid="{00000000-0005-0000-0000-0000040F0000}"/>
    <cellStyle name="Comma 2 2 4 2 2 9 2" xfId="12453" xr:uid="{00000000-0005-0000-0000-0000050F0000}"/>
    <cellStyle name="Comma 2 2 4 2 2 9 3" xfId="6269" xr:uid="{00000000-0005-0000-0000-0000060F0000}"/>
    <cellStyle name="Comma 2 2 4 2 3" xfId="192" xr:uid="{00000000-0005-0000-0000-0000070F0000}"/>
    <cellStyle name="Comma 2 2 4 2 3 2" xfId="803" xr:uid="{00000000-0005-0000-0000-0000080F0000}"/>
    <cellStyle name="Comma 2 2 4 2 3 2 2" xfId="1414" xr:uid="{00000000-0005-0000-0000-0000090F0000}"/>
    <cellStyle name="Comma 2 2 4 2 3 2 2 2" xfId="2960" xr:uid="{00000000-0005-0000-0000-00000A0F0000}"/>
    <cellStyle name="Comma 2 2 4 2 3 2 2 2 2" xfId="12255" xr:uid="{00000000-0005-0000-0000-00000B0F0000}"/>
    <cellStyle name="Comma 2 2 4 2 3 2 2 2 3" xfId="9163" xr:uid="{00000000-0005-0000-0000-00000C0F0000}"/>
    <cellStyle name="Comma 2 2 4 2 3 2 2 3" xfId="4506" xr:uid="{00000000-0005-0000-0000-00000D0F0000}"/>
    <cellStyle name="Comma 2 2 4 2 3 2 2 3 2" xfId="13801" xr:uid="{00000000-0005-0000-0000-00000E0F0000}"/>
    <cellStyle name="Comma 2 2 4 2 3 2 2 3 3" xfId="7617" xr:uid="{00000000-0005-0000-0000-00000F0F0000}"/>
    <cellStyle name="Comma 2 2 4 2 3 2 2 4" xfId="10709" xr:uid="{00000000-0005-0000-0000-0000100F0000}"/>
    <cellStyle name="Comma 2 2 4 2 3 2 2 5" xfId="6071" xr:uid="{00000000-0005-0000-0000-0000110F0000}"/>
    <cellStyle name="Comma 2 2 4 2 3 2 3" xfId="2025" xr:uid="{00000000-0005-0000-0000-0000120F0000}"/>
    <cellStyle name="Comma 2 2 4 2 3 2 3 2" xfId="11320" xr:uid="{00000000-0005-0000-0000-0000130F0000}"/>
    <cellStyle name="Comma 2 2 4 2 3 2 3 3" xfId="8228" xr:uid="{00000000-0005-0000-0000-0000140F0000}"/>
    <cellStyle name="Comma 2 2 4 2 3 2 4" xfId="3895" xr:uid="{00000000-0005-0000-0000-0000150F0000}"/>
    <cellStyle name="Comma 2 2 4 2 3 2 4 2" xfId="13190" xr:uid="{00000000-0005-0000-0000-0000160F0000}"/>
    <cellStyle name="Comma 2 2 4 2 3 2 4 3" xfId="7006" xr:uid="{00000000-0005-0000-0000-0000170F0000}"/>
    <cellStyle name="Comma 2 2 4 2 3 2 5" xfId="10098" xr:uid="{00000000-0005-0000-0000-0000180F0000}"/>
    <cellStyle name="Comma 2 2 4 2 3 2 6" xfId="5136" xr:uid="{00000000-0005-0000-0000-0000190F0000}"/>
    <cellStyle name="Comma 2 2 4 2 3 3" xfId="1127" xr:uid="{00000000-0005-0000-0000-00001A0F0000}"/>
    <cellStyle name="Comma 2 2 4 2 3 3 2" xfId="2349" xr:uid="{00000000-0005-0000-0000-00001B0F0000}"/>
    <cellStyle name="Comma 2 2 4 2 3 3 2 2" xfId="11644" xr:uid="{00000000-0005-0000-0000-00001C0F0000}"/>
    <cellStyle name="Comma 2 2 4 2 3 3 2 3" xfId="8552" xr:uid="{00000000-0005-0000-0000-00001D0F0000}"/>
    <cellStyle name="Comma 2 2 4 2 3 3 3" xfId="4219" xr:uid="{00000000-0005-0000-0000-00001E0F0000}"/>
    <cellStyle name="Comma 2 2 4 2 3 3 3 2" xfId="13514" xr:uid="{00000000-0005-0000-0000-00001F0F0000}"/>
    <cellStyle name="Comma 2 2 4 2 3 3 3 3" xfId="7330" xr:uid="{00000000-0005-0000-0000-0000200F0000}"/>
    <cellStyle name="Comma 2 2 4 2 3 3 4" xfId="10422" xr:uid="{00000000-0005-0000-0000-0000210F0000}"/>
    <cellStyle name="Comma 2 2 4 2 3 3 5" xfId="5460" xr:uid="{00000000-0005-0000-0000-0000220F0000}"/>
    <cellStyle name="Comma 2 2 4 2 3 4" xfId="532" xr:uid="{00000000-0005-0000-0000-0000230F0000}"/>
    <cellStyle name="Comma 2 2 4 2 3 4 2" xfId="2689" xr:uid="{00000000-0005-0000-0000-0000240F0000}"/>
    <cellStyle name="Comma 2 2 4 2 3 4 2 2" xfId="11984" xr:uid="{00000000-0005-0000-0000-0000250F0000}"/>
    <cellStyle name="Comma 2 2 4 2 3 4 2 3" xfId="8892" xr:uid="{00000000-0005-0000-0000-0000260F0000}"/>
    <cellStyle name="Comma 2 2 4 2 3 4 3" xfId="3624" xr:uid="{00000000-0005-0000-0000-0000270F0000}"/>
    <cellStyle name="Comma 2 2 4 2 3 4 3 2" xfId="12919" xr:uid="{00000000-0005-0000-0000-0000280F0000}"/>
    <cellStyle name="Comma 2 2 4 2 3 4 3 3" xfId="6735" xr:uid="{00000000-0005-0000-0000-0000290F0000}"/>
    <cellStyle name="Comma 2 2 4 2 3 4 4" xfId="9827" xr:uid="{00000000-0005-0000-0000-00002A0F0000}"/>
    <cellStyle name="Comma 2 2 4 2 3 4 5" xfId="5800" xr:uid="{00000000-0005-0000-0000-00002B0F0000}"/>
    <cellStyle name="Comma 2 2 4 2 3 5" xfId="1754" xr:uid="{00000000-0005-0000-0000-00002C0F0000}"/>
    <cellStyle name="Comma 2 2 4 2 3 5 2" xfId="11049" xr:uid="{00000000-0005-0000-0000-00002D0F0000}"/>
    <cellStyle name="Comma 2 2 4 2 3 5 3" xfId="7957" xr:uid="{00000000-0005-0000-0000-00002E0F0000}"/>
    <cellStyle name="Comma 2 2 4 2 3 6" xfId="3284" xr:uid="{00000000-0005-0000-0000-00002F0F0000}"/>
    <cellStyle name="Comma 2 2 4 2 3 6 2" xfId="12579" xr:uid="{00000000-0005-0000-0000-0000300F0000}"/>
    <cellStyle name="Comma 2 2 4 2 3 6 3" xfId="6395" xr:uid="{00000000-0005-0000-0000-0000310F0000}"/>
    <cellStyle name="Comma 2 2 4 2 3 7" xfId="9487" xr:uid="{00000000-0005-0000-0000-0000320F0000}"/>
    <cellStyle name="Comma 2 2 4 2 3 8" xfId="4865" xr:uid="{00000000-0005-0000-0000-0000330F0000}"/>
    <cellStyle name="Comma 2 2 4 2 4" xfId="265" xr:uid="{00000000-0005-0000-0000-0000340F0000}"/>
    <cellStyle name="Comma 2 2 4 2 4 2" xfId="876" xr:uid="{00000000-0005-0000-0000-0000350F0000}"/>
    <cellStyle name="Comma 2 2 4 2 4 2 2" xfId="1487" xr:uid="{00000000-0005-0000-0000-0000360F0000}"/>
    <cellStyle name="Comma 2 2 4 2 4 2 2 2" xfId="3033" xr:uid="{00000000-0005-0000-0000-0000370F0000}"/>
    <cellStyle name="Comma 2 2 4 2 4 2 2 2 2" xfId="12328" xr:uid="{00000000-0005-0000-0000-0000380F0000}"/>
    <cellStyle name="Comma 2 2 4 2 4 2 2 2 3" xfId="9236" xr:uid="{00000000-0005-0000-0000-0000390F0000}"/>
    <cellStyle name="Comma 2 2 4 2 4 2 2 3" xfId="4579" xr:uid="{00000000-0005-0000-0000-00003A0F0000}"/>
    <cellStyle name="Comma 2 2 4 2 4 2 2 3 2" xfId="13874" xr:uid="{00000000-0005-0000-0000-00003B0F0000}"/>
    <cellStyle name="Comma 2 2 4 2 4 2 2 3 3" xfId="7690" xr:uid="{00000000-0005-0000-0000-00003C0F0000}"/>
    <cellStyle name="Comma 2 2 4 2 4 2 2 4" xfId="10782" xr:uid="{00000000-0005-0000-0000-00003D0F0000}"/>
    <cellStyle name="Comma 2 2 4 2 4 2 2 5" xfId="6144" xr:uid="{00000000-0005-0000-0000-00003E0F0000}"/>
    <cellStyle name="Comma 2 2 4 2 4 2 3" xfId="2098" xr:uid="{00000000-0005-0000-0000-00003F0F0000}"/>
    <cellStyle name="Comma 2 2 4 2 4 2 3 2" xfId="11393" xr:uid="{00000000-0005-0000-0000-0000400F0000}"/>
    <cellStyle name="Comma 2 2 4 2 4 2 3 3" xfId="8301" xr:uid="{00000000-0005-0000-0000-0000410F0000}"/>
    <cellStyle name="Comma 2 2 4 2 4 2 4" xfId="3968" xr:uid="{00000000-0005-0000-0000-0000420F0000}"/>
    <cellStyle name="Comma 2 2 4 2 4 2 4 2" xfId="13263" xr:uid="{00000000-0005-0000-0000-0000430F0000}"/>
    <cellStyle name="Comma 2 2 4 2 4 2 4 3" xfId="7079" xr:uid="{00000000-0005-0000-0000-0000440F0000}"/>
    <cellStyle name="Comma 2 2 4 2 4 2 5" xfId="10171" xr:uid="{00000000-0005-0000-0000-0000450F0000}"/>
    <cellStyle name="Comma 2 2 4 2 4 2 6" xfId="5209" xr:uid="{00000000-0005-0000-0000-0000460F0000}"/>
    <cellStyle name="Comma 2 2 4 2 4 3" xfId="1200" xr:uid="{00000000-0005-0000-0000-0000470F0000}"/>
    <cellStyle name="Comma 2 2 4 2 4 3 2" xfId="2422" xr:uid="{00000000-0005-0000-0000-0000480F0000}"/>
    <cellStyle name="Comma 2 2 4 2 4 3 2 2" xfId="11717" xr:uid="{00000000-0005-0000-0000-0000490F0000}"/>
    <cellStyle name="Comma 2 2 4 2 4 3 2 3" xfId="8625" xr:uid="{00000000-0005-0000-0000-00004A0F0000}"/>
    <cellStyle name="Comma 2 2 4 2 4 3 3" xfId="4292" xr:uid="{00000000-0005-0000-0000-00004B0F0000}"/>
    <cellStyle name="Comma 2 2 4 2 4 3 3 2" xfId="13587" xr:uid="{00000000-0005-0000-0000-00004C0F0000}"/>
    <cellStyle name="Comma 2 2 4 2 4 3 3 3" xfId="7403" xr:uid="{00000000-0005-0000-0000-00004D0F0000}"/>
    <cellStyle name="Comma 2 2 4 2 4 3 4" xfId="10495" xr:uid="{00000000-0005-0000-0000-00004E0F0000}"/>
    <cellStyle name="Comma 2 2 4 2 4 3 5" xfId="5533" xr:uid="{00000000-0005-0000-0000-00004F0F0000}"/>
    <cellStyle name="Comma 2 2 4 2 4 4" xfId="443" xr:uid="{00000000-0005-0000-0000-0000500F0000}"/>
    <cellStyle name="Comma 2 2 4 2 4 4 2" xfId="2600" xr:uid="{00000000-0005-0000-0000-0000510F0000}"/>
    <cellStyle name="Comma 2 2 4 2 4 4 2 2" xfId="11895" xr:uid="{00000000-0005-0000-0000-0000520F0000}"/>
    <cellStyle name="Comma 2 2 4 2 4 4 2 3" xfId="8803" xr:uid="{00000000-0005-0000-0000-0000530F0000}"/>
    <cellStyle name="Comma 2 2 4 2 4 4 3" xfId="3535" xr:uid="{00000000-0005-0000-0000-0000540F0000}"/>
    <cellStyle name="Comma 2 2 4 2 4 4 3 2" xfId="12830" xr:uid="{00000000-0005-0000-0000-0000550F0000}"/>
    <cellStyle name="Comma 2 2 4 2 4 4 3 3" xfId="6646" xr:uid="{00000000-0005-0000-0000-0000560F0000}"/>
    <cellStyle name="Comma 2 2 4 2 4 4 4" xfId="9738" xr:uid="{00000000-0005-0000-0000-0000570F0000}"/>
    <cellStyle name="Comma 2 2 4 2 4 4 5" xfId="5711" xr:uid="{00000000-0005-0000-0000-0000580F0000}"/>
    <cellStyle name="Comma 2 2 4 2 4 5" xfId="1665" xr:uid="{00000000-0005-0000-0000-0000590F0000}"/>
    <cellStyle name="Comma 2 2 4 2 4 5 2" xfId="10960" xr:uid="{00000000-0005-0000-0000-00005A0F0000}"/>
    <cellStyle name="Comma 2 2 4 2 4 5 3" xfId="7868" xr:uid="{00000000-0005-0000-0000-00005B0F0000}"/>
    <cellStyle name="Comma 2 2 4 2 4 6" xfId="3357" xr:uid="{00000000-0005-0000-0000-00005C0F0000}"/>
    <cellStyle name="Comma 2 2 4 2 4 6 2" xfId="12652" xr:uid="{00000000-0005-0000-0000-00005D0F0000}"/>
    <cellStyle name="Comma 2 2 4 2 4 6 3" xfId="6468" xr:uid="{00000000-0005-0000-0000-00005E0F0000}"/>
    <cellStyle name="Comma 2 2 4 2 4 7" xfId="9560" xr:uid="{00000000-0005-0000-0000-00005F0F0000}"/>
    <cellStyle name="Comma 2 2 4 2 4 8" xfId="4776" xr:uid="{00000000-0005-0000-0000-0000600F0000}"/>
    <cellStyle name="Comma 2 2 4 2 5" xfId="103" xr:uid="{00000000-0005-0000-0000-0000610F0000}"/>
    <cellStyle name="Comma 2 2 4 2 5 2" xfId="714" xr:uid="{00000000-0005-0000-0000-0000620F0000}"/>
    <cellStyle name="Comma 2 2 4 2 5 2 2" xfId="1361" xr:uid="{00000000-0005-0000-0000-0000630F0000}"/>
    <cellStyle name="Comma 2 2 4 2 5 2 2 2" xfId="2871" xr:uid="{00000000-0005-0000-0000-0000640F0000}"/>
    <cellStyle name="Comma 2 2 4 2 5 2 2 2 2" xfId="12166" xr:uid="{00000000-0005-0000-0000-0000650F0000}"/>
    <cellStyle name="Comma 2 2 4 2 5 2 2 2 3" xfId="9074" xr:uid="{00000000-0005-0000-0000-0000660F0000}"/>
    <cellStyle name="Comma 2 2 4 2 5 2 2 3" xfId="4453" xr:uid="{00000000-0005-0000-0000-0000670F0000}"/>
    <cellStyle name="Comma 2 2 4 2 5 2 2 3 2" xfId="13748" xr:uid="{00000000-0005-0000-0000-0000680F0000}"/>
    <cellStyle name="Comma 2 2 4 2 5 2 2 3 3" xfId="7564" xr:uid="{00000000-0005-0000-0000-0000690F0000}"/>
    <cellStyle name="Comma 2 2 4 2 5 2 2 4" xfId="10656" xr:uid="{00000000-0005-0000-0000-00006A0F0000}"/>
    <cellStyle name="Comma 2 2 4 2 5 2 2 5" xfId="5982" xr:uid="{00000000-0005-0000-0000-00006B0F0000}"/>
    <cellStyle name="Comma 2 2 4 2 5 2 3" xfId="1936" xr:uid="{00000000-0005-0000-0000-00006C0F0000}"/>
    <cellStyle name="Comma 2 2 4 2 5 2 3 2" xfId="11231" xr:uid="{00000000-0005-0000-0000-00006D0F0000}"/>
    <cellStyle name="Comma 2 2 4 2 5 2 3 3" xfId="8139" xr:uid="{00000000-0005-0000-0000-00006E0F0000}"/>
    <cellStyle name="Comma 2 2 4 2 5 2 4" xfId="3806" xr:uid="{00000000-0005-0000-0000-00006F0F0000}"/>
    <cellStyle name="Comma 2 2 4 2 5 2 4 2" xfId="13101" xr:uid="{00000000-0005-0000-0000-0000700F0000}"/>
    <cellStyle name="Comma 2 2 4 2 5 2 4 3" xfId="6917" xr:uid="{00000000-0005-0000-0000-0000710F0000}"/>
    <cellStyle name="Comma 2 2 4 2 5 2 5" xfId="10009" xr:uid="{00000000-0005-0000-0000-0000720F0000}"/>
    <cellStyle name="Comma 2 2 4 2 5 2 6" xfId="5047" xr:uid="{00000000-0005-0000-0000-0000730F0000}"/>
    <cellStyle name="Comma 2 2 4 2 5 3" xfId="1038" xr:uid="{00000000-0005-0000-0000-0000740F0000}"/>
    <cellStyle name="Comma 2 2 4 2 5 3 2" xfId="2260" xr:uid="{00000000-0005-0000-0000-0000750F0000}"/>
    <cellStyle name="Comma 2 2 4 2 5 3 2 2" xfId="11555" xr:uid="{00000000-0005-0000-0000-0000760F0000}"/>
    <cellStyle name="Comma 2 2 4 2 5 3 2 3" xfId="8463" xr:uid="{00000000-0005-0000-0000-0000770F0000}"/>
    <cellStyle name="Comma 2 2 4 2 5 3 3" xfId="4130" xr:uid="{00000000-0005-0000-0000-0000780F0000}"/>
    <cellStyle name="Comma 2 2 4 2 5 3 3 2" xfId="13425" xr:uid="{00000000-0005-0000-0000-0000790F0000}"/>
    <cellStyle name="Comma 2 2 4 2 5 3 3 3" xfId="7241" xr:uid="{00000000-0005-0000-0000-00007A0F0000}"/>
    <cellStyle name="Comma 2 2 4 2 5 3 4" xfId="10333" xr:uid="{00000000-0005-0000-0000-00007B0F0000}"/>
    <cellStyle name="Comma 2 2 4 2 5 3 5" xfId="5371" xr:uid="{00000000-0005-0000-0000-00007C0F0000}"/>
    <cellStyle name="Comma 2 2 4 2 5 4" xfId="608" xr:uid="{00000000-0005-0000-0000-00007D0F0000}"/>
    <cellStyle name="Comma 2 2 4 2 5 4 2" xfId="2765" xr:uid="{00000000-0005-0000-0000-00007E0F0000}"/>
    <cellStyle name="Comma 2 2 4 2 5 4 2 2" xfId="12060" xr:uid="{00000000-0005-0000-0000-00007F0F0000}"/>
    <cellStyle name="Comma 2 2 4 2 5 4 2 3" xfId="8968" xr:uid="{00000000-0005-0000-0000-0000800F0000}"/>
    <cellStyle name="Comma 2 2 4 2 5 4 3" xfId="3700" xr:uid="{00000000-0005-0000-0000-0000810F0000}"/>
    <cellStyle name="Comma 2 2 4 2 5 4 3 2" xfId="12995" xr:uid="{00000000-0005-0000-0000-0000820F0000}"/>
    <cellStyle name="Comma 2 2 4 2 5 4 3 3" xfId="6811" xr:uid="{00000000-0005-0000-0000-0000830F0000}"/>
    <cellStyle name="Comma 2 2 4 2 5 4 4" xfId="9903" xr:uid="{00000000-0005-0000-0000-0000840F0000}"/>
    <cellStyle name="Comma 2 2 4 2 5 4 5" xfId="5876" xr:uid="{00000000-0005-0000-0000-0000850F0000}"/>
    <cellStyle name="Comma 2 2 4 2 5 5" xfId="1830" xr:uid="{00000000-0005-0000-0000-0000860F0000}"/>
    <cellStyle name="Comma 2 2 4 2 5 5 2" xfId="11125" xr:uid="{00000000-0005-0000-0000-0000870F0000}"/>
    <cellStyle name="Comma 2 2 4 2 5 5 3" xfId="8033" xr:uid="{00000000-0005-0000-0000-0000880F0000}"/>
    <cellStyle name="Comma 2 2 4 2 5 6" xfId="3195" xr:uid="{00000000-0005-0000-0000-0000890F0000}"/>
    <cellStyle name="Comma 2 2 4 2 5 6 2" xfId="12490" xr:uid="{00000000-0005-0000-0000-00008A0F0000}"/>
    <cellStyle name="Comma 2 2 4 2 5 6 3" xfId="6306" xr:uid="{00000000-0005-0000-0000-00008B0F0000}"/>
    <cellStyle name="Comma 2 2 4 2 5 7" xfId="9398" xr:uid="{00000000-0005-0000-0000-00008C0F0000}"/>
    <cellStyle name="Comma 2 2 4 2 5 8" xfId="4941" xr:uid="{00000000-0005-0000-0000-00008D0F0000}"/>
    <cellStyle name="Comma 2 2 4 2 6" xfId="640" xr:uid="{00000000-0005-0000-0000-00008E0F0000}"/>
    <cellStyle name="Comma 2 2 4 2 6 2" xfId="1288" xr:uid="{00000000-0005-0000-0000-00008F0F0000}"/>
    <cellStyle name="Comma 2 2 4 2 6 2 2" xfId="2797" xr:uid="{00000000-0005-0000-0000-0000900F0000}"/>
    <cellStyle name="Comma 2 2 4 2 6 2 2 2" xfId="12092" xr:uid="{00000000-0005-0000-0000-0000910F0000}"/>
    <cellStyle name="Comma 2 2 4 2 6 2 2 3" xfId="9000" xr:uid="{00000000-0005-0000-0000-0000920F0000}"/>
    <cellStyle name="Comma 2 2 4 2 6 2 3" xfId="4380" xr:uid="{00000000-0005-0000-0000-0000930F0000}"/>
    <cellStyle name="Comma 2 2 4 2 6 2 3 2" xfId="13675" xr:uid="{00000000-0005-0000-0000-0000940F0000}"/>
    <cellStyle name="Comma 2 2 4 2 6 2 3 3" xfId="7491" xr:uid="{00000000-0005-0000-0000-0000950F0000}"/>
    <cellStyle name="Comma 2 2 4 2 6 2 4" xfId="10583" xr:uid="{00000000-0005-0000-0000-0000960F0000}"/>
    <cellStyle name="Comma 2 2 4 2 6 2 5" xfId="5908" xr:uid="{00000000-0005-0000-0000-0000970F0000}"/>
    <cellStyle name="Comma 2 2 4 2 6 3" xfId="1862" xr:uid="{00000000-0005-0000-0000-0000980F0000}"/>
    <cellStyle name="Comma 2 2 4 2 6 3 2" xfId="11157" xr:uid="{00000000-0005-0000-0000-0000990F0000}"/>
    <cellStyle name="Comma 2 2 4 2 6 3 3" xfId="8065" xr:uid="{00000000-0005-0000-0000-00009A0F0000}"/>
    <cellStyle name="Comma 2 2 4 2 6 4" xfId="3732" xr:uid="{00000000-0005-0000-0000-00009B0F0000}"/>
    <cellStyle name="Comma 2 2 4 2 6 4 2" xfId="13027" xr:uid="{00000000-0005-0000-0000-00009C0F0000}"/>
    <cellStyle name="Comma 2 2 4 2 6 4 3" xfId="6843" xr:uid="{00000000-0005-0000-0000-00009D0F0000}"/>
    <cellStyle name="Comma 2 2 4 2 6 5" xfId="9935" xr:uid="{00000000-0005-0000-0000-00009E0F0000}"/>
    <cellStyle name="Comma 2 2 4 2 6 6" xfId="4973" xr:uid="{00000000-0005-0000-0000-00009F0F0000}"/>
    <cellStyle name="Comma 2 2 4 2 7" xfId="964" xr:uid="{00000000-0005-0000-0000-0000A00F0000}"/>
    <cellStyle name="Comma 2 2 4 2 7 2" xfId="2186" xr:uid="{00000000-0005-0000-0000-0000A10F0000}"/>
    <cellStyle name="Comma 2 2 4 2 7 2 2" xfId="11481" xr:uid="{00000000-0005-0000-0000-0000A20F0000}"/>
    <cellStyle name="Comma 2 2 4 2 7 2 3" xfId="8389" xr:uid="{00000000-0005-0000-0000-0000A30F0000}"/>
    <cellStyle name="Comma 2 2 4 2 7 3" xfId="4056" xr:uid="{00000000-0005-0000-0000-0000A40F0000}"/>
    <cellStyle name="Comma 2 2 4 2 7 3 2" xfId="13351" xr:uid="{00000000-0005-0000-0000-0000A50F0000}"/>
    <cellStyle name="Comma 2 2 4 2 7 3 3" xfId="7167" xr:uid="{00000000-0005-0000-0000-0000A60F0000}"/>
    <cellStyle name="Comma 2 2 4 2 7 4" xfId="10259" xr:uid="{00000000-0005-0000-0000-0000A70F0000}"/>
    <cellStyle name="Comma 2 2 4 2 7 5" xfId="5297" xr:uid="{00000000-0005-0000-0000-0000A80F0000}"/>
    <cellStyle name="Comma 2 2 4 2 8" xfId="370" xr:uid="{00000000-0005-0000-0000-0000A90F0000}"/>
    <cellStyle name="Comma 2 2 4 2 8 2" xfId="2527" xr:uid="{00000000-0005-0000-0000-0000AA0F0000}"/>
    <cellStyle name="Comma 2 2 4 2 8 2 2" xfId="11822" xr:uid="{00000000-0005-0000-0000-0000AB0F0000}"/>
    <cellStyle name="Comma 2 2 4 2 8 2 3" xfId="8730" xr:uid="{00000000-0005-0000-0000-0000AC0F0000}"/>
    <cellStyle name="Comma 2 2 4 2 8 3" xfId="3462" xr:uid="{00000000-0005-0000-0000-0000AD0F0000}"/>
    <cellStyle name="Comma 2 2 4 2 8 3 2" xfId="12757" xr:uid="{00000000-0005-0000-0000-0000AE0F0000}"/>
    <cellStyle name="Comma 2 2 4 2 8 3 3" xfId="6573" xr:uid="{00000000-0005-0000-0000-0000AF0F0000}"/>
    <cellStyle name="Comma 2 2 4 2 8 4" xfId="9665" xr:uid="{00000000-0005-0000-0000-0000B00F0000}"/>
    <cellStyle name="Comma 2 2 4 2 8 5" xfId="5638" xr:uid="{00000000-0005-0000-0000-0000B10F0000}"/>
    <cellStyle name="Comma 2 2 4 2 9" xfId="1592" xr:uid="{00000000-0005-0000-0000-0000B20F0000}"/>
    <cellStyle name="Comma 2 2 4 2 9 2" xfId="10887" xr:uid="{00000000-0005-0000-0000-0000B30F0000}"/>
    <cellStyle name="Comma 2 2 4 2 9 3" xfId="7795" xr:uid="{00000000-0005-0000-0000-0000B40F0000}"/>
    <cellStyle name="Comma 2 2 4 3" xfId="56" xr:uid="{00000000-0005-0000-0000-0000B50F0000}"/>
    <cellStyle name="Comma 2 2 4 3 10" xfId="9351" xr:uid="{00000000-0005-0000-0000-0000B60F0000}"/>
    <cellStyle name="Comma 2 2 4 3 11" xfId="4729" xr:uid="{00000000-0005-0000-0000-0000B70F0000}"/>
    <cellStyle name="Comma 2 2 4 3 2" xfId="218" xr:uid="{00000000-0005-0000-0000-0000B80F0000}"/>
    <cellStyle name="Comma 2 2 4 3 2 2" xfId="829" xr:uid="{00000000-0005-0000-0000-0000B90F0000}"/>
    <cellStyle name="Comma 2 2 4 3 2 2 2" xfId="1440" xr:uid="{00000000-0005-0000-0000-0000BA0F0000}"/>
    <cellStyle name="Comma 2 2 4 3 2 2 2 2" xfId="2986" xr:uid="{00000000-0005-0000-0000-0000BB0F0000}"/>
    <cellStyle name="Comma 2 2 4 3 2 2 2 2 2" xfId="12281" xr:uid="{00000000-0005-0000-0000-0000BC0F0000}"/>
    <cellStyle name="Comma 2 2 4 3 2 2 2 2 3" xfId="9189" xr:uid="{00000000-0005-0000-0000-0000BD0F0000}"/>
    <cellStyle name="Comma 2 2 4 3 2 2 2 3" xfId="4532" xr:uid="{00000000-0005-0000-0000-0000BE0F0000}"/>
    <cellStyle name="Comma 2 2 4 3 2 2 2 3 2" xfId="13827" xr:uid="{00000000-0005-0000-0000-0000BF0F0000}"/>
    <cellStyle name="Comma 2 2 4 3 2 2 2 3 3" xfId="7643" xr:uid="{00000000-0005-0000-0000-0000C00F0000}"/>
    <cellStyle name="Comma 2 2 4 3 2 2 2 4" xfId="10735" xr:uid="{00000000-0005-0000-0000-0000C10F0000}"/>
    <cellStyle name="Comma 2 2 4 3 2 2 2 5" xfId="6097" xr:uid="{00000000-0005-0000-0000-0000C20F0000}"/>
    <cellStyle name="Comma 2 2 4 3 2 2 3" xfId="2051" xr:uid="{00000000-0005-0000-0000-0000C30F0000}"/>
    <cellStyle name="Comma 2 2 4 3 2 2 3 2" xfId="11346" xr:uid="{00000000-0005-0000-0000-0000C40F0000}"/>
    <cellStyle name="Comma 2 2 4 3 2 2 3 3" xfId="8254" xr:uid="{00000000-0005-0000-0000-0000C50F0000}"/>
    <cellStyle name="Comma 2 2 4 3 2 2 4" xfId="3921" xr:uid="{00000000-0005-0000-0000-0000C60F0000}"/>
    <cellStyle name="Comma 2 2 4 3 2 2 4 2" xfId="13216" xr:uid="{00000000-0005-0000-0000-0000C70F0000}"/>
    <cellStyle name="Comma 2 2 4 3 2 2 4 3" xfId="7032" xr:uid="{00000000-0005-0000-0000-0000C80F0000}"/>
    <cellStyle name="Comma 2 2 4 3 2 2 5" xfId="10124" xr:uid="{00000000-0005-0000-0000-0000C90F0000}"/>
    <cellStyle name="Comma 2 2 4 3 2 2 6" xfId="5162" xr:uid="{00000000-0005-0000-0000-0000CA0F0000}"/>
    <cellStyle name="Comma 2 2 4 3 2 3" xfId="1153" xr:uid="{00000000-0005-0000-0000-0000CB0F0000}"/>
    <cellStyle name="Comma 2 2 4 3 2 3 2" xfId="2375" xr:uid="{00000000-0005-0000-0000-0000CC0F0000}"/>
    <cellStyle name="Comma 2 2 4 3 2 3 2 2" xfId="11670" xr:uid="{00000000-0005-0000-0000-0000CD0F0000}"/>
    <cellStyle name="Comma 2 2 4 3 2 3 2 3" xfId="8578" xr:uid="{00000000-0005-0000-0000-0000CE0F0000}"/>
    <cellStyle name="Comma 2 2 4 3 2 3 3" xfId="4245" xr:uid="{00000000-0005-0000-0000-0000CF0F0000}"/>
    <cellStyle name="Comma 2 2 4 3 2 3 3 2" xfId="13540" xr:uid="{00000000-0005-0000-0000-0000D00F0000}"/>
    <cellStyle name="Comma 2 2 4 3 2 3 3 3" xfId="7356" xr:uid="{00000000-0005-0000-0000-0000D10F0000}"/>
    <cellStyle name="Comma 2 2 4 3 2 3 4" xfId="10448" xr:uid="{00000000-0005-0000-0000-0000D20F0000}"/>
    <cellStyle name="Comma 2 2 4 3 2 3 5" xfId="5486" xr:uid="{00000000-0005-0000-0000-0000D30F0000}"/>
    <cellStyle name="Comma 2 2 4 3 2 4" xfId="558" xr:uid="{00000000-0005-0000-0000-0000D40F0000}"/>
    <cellStyle name="Comma 2 2 4 3 2 4 2" xfId="2715" xr:uid="{00000000-0005-0000-0000-0000D50F0000}"/>
    <cellStyle name="Comma 2 2 4 3 2 4 2 2" xfId="12010" xr:uid="{00000000-0005-0000-0000-0000D60F0000}"/>
    <cellStyle name="Comma 2 2 4 3 2 4 2 3" xfId="8918" xr:uid="{00000000-0005-0000-0000-0000D70F0000}"/>
    <cellStyle name="Comma 2 2 4 3 2 4 3" xfId="3650" xr:uid="{00000000-0005-0000-0000-0000D80F0000}"/>
    <cellStyle name="Comma 2 2 4 3 2 4 3 2" xfId="12945" xr:uid="{00000000-0005-0000-0000-0000D90F0000}"/>
    <cellStyle name="Comma 2 2 4 3 2 4 3 3" xfId="6761" xr:uid="{00000000-0005-0000-0000-0000DA0F0000}"/>
    <cellStyle name="Comma 2 2 4 3 2 4 4" xfId="9853" xr:uid="{00000000-0005-0000-0000-0000DB0F0000}"/>
    <cellStyle name="Comma 2 2 4 3 2 4 5" xfId="5826" xr:uid="{00000000-0005-0000-0000-0000DC0F0000}"/>
    <cellStyle name="Comma 2 2 4 3 2 5" xfId="1780" xr:uid="{00000000-0005-0000-0000-0000DD0F0000}"/>
    <cellStyle name="Comma 2 2 4 3 2 5 2" xfId="11075" xr:uid="{00000000-0005-0000-0000-0000DE0F0000}"/>
    <cellStyle name="Comma 2 2 4 3 2 5 3" xfId="7983" xr:uid="{00000000-0005-0000-0000-0000DF0F0000}"/>
    <cellStyle name="Comma 2 2 4 3 2 6" xfId="3310" xr:uid="{00000000-0005-0000-0000-0000E00F0000}"/>
    <cellStyle name="Comma 2 2 4 3 2 6 2" xfId="12605" xr:uid="{00000000-0005-0000-0000-0000E10F0000}"/>
    <cellStyle name="Comma 2 2 4 3 2 6 3" xfId="6421" xr:uid="{00000000-0005-0000-0000-0000E20F0000}"/>
    <cellStyle name="Comma 2 2 4 3 2 7" xfId="9513" xr:uid="{00000000-0005-0000-0000-0000E30F0000}"/>
    <cellStyle name="Comma 2 2 4 3 2 8" xfId="4891" xr:uid="{00000000-0005-0000-0000-0000E40F0000}"/>
    <cellStyle name="Comma 2 2 4 3 3" xfId="291" xr:uid="{00000000-0005-0000-0000-0000E50F0000}"/>
    <cellStyle name="Comma 2 2 4 3 3 2" xfId="902" xr:uid="{00000000-0005-0000-0000-0000E60F0000}"/>
    <cellStyle name="Comma 2 2 4 3 3 2 2" xfId="1513" xr:uid="{00000000-0005-0000-0000-0000E70F0000}"/>
    <cellStyle name="Comma 2 2 4 3 3 2 2 2" xfId="3059" xr:uid="{00000000-0005-0000-0000-0000E80F0000}"/>
    <cellStyle name="Comma 2 2 4 3 3 2 2 2 2" xfId="12354" xr:uid="{00000000-0005-0000-0000-0000E90F0000}"/>
    <cellStyle name="Comma 2 2 4 3 3 2 2 2 3" xfId="9262" xr:uid="{00000000-0005-0000-0000-0000EA0F0000}"/>
    <cellStyle name="Comma 2 2 4 3 3 2 2 3" xfId="4605" xr:uid="{00000000-0005-0000-0000-0000EB0F0000}"/>
    <cellStyle name="Comma 2 2 4 3 3 2 2 3 2" xfId="13900" xr:uid="{00000000-0005-0000-0000-0000EC0F0000}"/>
    <cellStyle name="Comma 2 2 4 3 3 2 2 3 3" xfId="7716" xr:uid="{00000000-0005-0000-0000-0000ED0F0000}"/>
    <cellStyle name="Comma 2 2 4 3 3 2 2 4" xfId="10808" xr:uid="{00000000-0005-0000-0000-0000EE0F0000}"/>
    <cellStyle name="Comma 2 2 4 3 3 2 2 5" xfId="6170" xr:uid="{00000000-0005-0000-0000-0000EF0F0000}"/>
    <cellStyle name="Comma 2 2 4 3 3 2 3" xfId="2124" xr:uid="{00000000-0005-0000-0000-0000F00F0000}"/>
    <cellStyle name="Comma 2 2 4 3 3 2 3 2" xfId="11419" xr:uid="{00000000-0005-0000-0000-0000F10F0000}"/>
    <cellStyle name="Comma 2 2 4 3 3 2 3 3" xfId="8327" xr:uid="{00000000-0005-0000-0000-0000F20F0000}"/>
    <cellStyle name="Comma 2 2 4 3 3 2 4" xfId="3994" xr:uid="{00000000-0005-0000-0000-0000F30F0000}"/>
    <cellStyle name="Comma 2 2 4 3 3 2 4 2" xfId="13289" xr:uid="{00000000-0005-0000-0000-0000F40F0000}"/>
    <cellStyle name="Comma 2 2 4 3 3 2 4 3" xfId="7105" xr:uid="{00000000-0005-0000-0000-0000F50F0000}"/>
    <cellStyle name="Comma 2 2 4 3 3 2 5" xfId="10197" xr:uid="{00000000-0005-0000-0000-0000F60F0000}"/>
    <cellStyle name="Comma 2 2 4 3 3 2 6" xfId="5235" xr:uid="{00000000-0005-0000-0000-0000F70F0000}"/>
    <cellStyle name="Comma 2 2 4 3 3 3" xfId="1226" xr:uid="{00000000-0005-0000-0000-0000F80F0000}"/>
    <cellStyle name="Comma 2 2 4 3 3 3 2" xfId="2448" xr:uid="{00000000-0005-0000-0000-0000F90F0000}"/>
    <cellStyle name="Comma 2 2 4 3 3 3 2 2" xfId="11743" xr:uid="{00000000-0005-0000-0000-0000FA0F0000}"/>
    <cellStyle name="Comma 2 2 4 3 3 3 2 3" xfId="8651" xr:uid="{00000000-0005-0000-0000-0000FB0F0000}"/>
    <cellStyle name="Comma 2 2 4 3 3 3 3" xfId="4318" xr:uid="{00000000-0005-0000-0000-0000FC0F0000}"/>
    <cellStyle name="Comma 2 2 4 3 3 3 3 2" xfId="13613" xr:uid="{00000000-0005-0000-0000-0000FD0F0000}"/>
    <cellStyle name="Comma 2 2 4 3 3 3 3 3" xfId="7429" xr:uid="{00000000-0005-0000-0000-0000FE0F0000}"/>
    <cellStyle name="Comma 2 2 4 3 3 3 4" xfId="10521" xr:uid="{00000000-0005-0000-0000-0000FF0F0000}"/>
    <cellStyle name="Comma 2 2 4 3 3 3 5" xfId="5559" xr:uid="{00000000-0005-0000-0000-000000100000}"/>
    <cellStyle name="Comma 2 2 4 3 3 4" xfId="469" xr:uid="{00000000-0005-0000-0000-000001100000}"/>
    <cellStyle name="Comma 2 2 4 3 3 4 2" xfId="2626" xr:uid="{00000000-0005-0000-0000-000002100000}"/>
    <cellStyle name="Comma 2 2 4 3 3 4 2 2" xfId="11921" xr:uid="{00000000-0005-0000-0000-000003100000}"/>
    <cellStyle name="Comma 2 2 4 3 3 4 2 3" xfId="8829" xr:uid="{00000000-0005-0000-0000-000004100000}"/>
    <cellStyle name="Comma 2 2 4 3 3 4 3" xfId="3561" xr:uid="{00000000-0005-0000-0000-000005100000}"/>
    <cellStyle name="Comma 2 2 4 3 3 4 3 2" xfId="12856" xr:uid="{00000000-0005-0000-0000-000006100000}"/>
    <cellStyle name="Comma 2 2 4 3 3 4 3 3" xfId="6672" xr:uid="{00000000-0005-0000-0000-000007100000}"/>
    <cellStyle name="Comma 2 2 4 3 3 4 4" xfId="9764" xr:uid="{00000000-0005-0000-0000-000008100000}"/>
    <cellStyle name="Comma 2 2 4 3 3 4 5" xfId="5737" xr:uid="{00000000-0005-0000-0000-000009100000}"/>
    <cellStyle name="Comma 2 2 4 3 3 5" xfId="1691" xr:uid="{00000000-0005-0000-0000-00000A100000}"/>
    <cellStyle name="Comma 2 2 4 3 3 5 2" xfId="10986" xr:uid="{00000000-0005-0000-0000-00000B100000}"/>
    <cellStyle name="Comma 2 2 4 3 3 5 3" xfId="7894" xr:uid="{00000000-0005-0000-0000-00000C100000}"/>
    <cellStyle name="Comma 2 2 4 3 3 6" xfId="3383" xr:uid="{00000000-0005-0000-0000-00000D100000}"/>
    <cellStyle name="Comma 2 2 4 3 3 6 2" xfId="12678" xr:uid="{00000000-0005-0000-0000-00000E100000}"/>
    <cellStyle name="Comma 2 2 4 3 3 6 3" xfId="6494" xr:uid="{00000000-0005-0000-0000-00000F100000}"/>
    <cellStyle name="Comma 2 2 4 3 3 7" xfId="9586" xr:uid="{00000000-0005-0000-0000-000010100000}"/>
    <cellStyle name="Comma 2 2 4 3 3 8" xfId="4802" xr:uid="{00000000-0005-0000-0000-000011100000}"/>
    <cellStyle name="Comma 2 2 4 3 4" xfId="129" xr:uid="{00000000-0005-0000-0000-000012100000}"/>
    <cellStyle name="Comma 2 2 4 3 4 2" xfId="1064" xr:uid="{00000000-0005-0000-0000-000013100000}"/>
    <cellStyle name="Comma 2 2 4 3 4 2 2" xfId="2286" xr:uid="{00000000-0005-0000-0000-000014100000}"/>
    <cellStyle name="Comma 2 2 4 3 4 2 2 2" xfId="11581" xr:uid="{00000000-0005-0000-0000-000015100000}"/>
    <cellStyle name="Comma 2 2 4 3 4 2 2 3" xfId="8489" xr:uid="{00000000-0005-0000-0000-000016100000}"/>
    <cellStyle name="Comma 2 2 4 3 4 2 3" xfId="4156" xr:uid="{00000000-0005-0000-0000-000017100000}"/>
    <cellStyle name="Comma 2 2 4 3 4 2 3 2" xfId="13451" xr:uid="{00000000-0005-0000-0000-000018100000}"/>
    <cellStyle name="Comma 2 2 4 3 4 2 3 3" xfId="7267" xr:uid="{00000000-0005-0000-0000-000019100000}"/>
    <cellStyle name="Comma 2 2 4 3 4 2 4" xfId="10359" xr:uid="{00000000-0005-0000-0000-00001A100000}"/>
    <cellStyle name="Comma 2 2 4 3 4 2 5" xfId="5397" xr:uid="{00000000-0005-0000-0000-00001B100000}"/>
    <cellStyle name="Comma 2 2 4 3 4 3" xfId="740" xr:uid="{00000000-0005-0000-0000-00001C100000}"/>
    <cellStyle name="Comma 2 2 4 3 4 3 2" xfId="2897" xr:uid="{00000000-0005-0000-0000-00001D100000}"/>
    <cellStyle name="Comma 2 2 4 3 4 3 2 2" xfId="12192" xr:uid="{00000000-0005-0000-0000-00001E100000}"/>
    <cellStyle name="Comma 2 2 4 3 4 3 2 3" xfId="9100" xr:uid="{00000000-0005-0000-0000-00001F100000}"/>
    <cellStyle name="Comma 2 2 4 3 4 3 3" xfId="3832" xr:uid="{00000000-0005-0000-0000-000020100000}"/>
    <cellStyle name="Comma 2 2 4 3 4 3 3 2" xfId="13127" xr:uid="{00000000-0005-0000-0000-000021100000}"/>
    <cellStyle name="Comma 2 2 4 3 4 3 3 3" xfId="6943" xr:uid="{00000000-0005-0000-0000-000022100000}"/>
    <cellStyle name="Comma 2 2 4 3 4 3 4" xfId="10035" xr:uid="{00000000-0005-0000-0000-000023100000}"/>
    <cellStyle name="Comma 2 2 4 3 4 3 5" xfId="6008" xr:uid="{00000000-0005-0000-0000-000024100000}"/>
    <cellStyle name="Comma 2 2 4 3 4 4" xfId="1962" xr:uid="{00000000-0005-0000-0000-000025100000}"/>
    <cellStyle name="Comma 2 2 4 3 4 4 2" xfId="11257" xr:uid="{00000000-0005-0000-0000-000026100000}"/>
    <cellStyle name="Comma 2 2 4 3 4 4 3" xfId="8165" xr:uid="{00000000-0005-0000-0000-000027100000}"/>
    <cellStyle name="Comma 2 2 4 3 4 5" xfId="3221" xr:uid="{00000000-0005-0000-0000-000028100000}"/>
    <cellStyle name="Comma 2 2 4 3 4 5 2" xfId="12516" xr:uid="{00000000-0005-0000-0000-000029100000}"/>
    <cellStyle name="Comma 2 2 4 3 4 5 3" xfId="6332" xr:uid="{00000000-0005-0000-0000-00002A100000}"/>
    <cellStyle name="Comma 2 2 4 3 4 6" xfId="9424" xr:uid="{00000000-0005-0000-0000-00002B100000}"/>
    <cellStyle name="Comma 2 2 4 3 4 7" xfId="5073" xr:uid="{00000000-0005-0000-0000-00002C100000}"/>
    <cellStyle name="Comma 2 2 4 3 5" xfId="667" xr:uid="{00000000-0005-0000-0000-00002D100000}"/>
    <cellStyle name="Comma 2 2 4 3 5 2" xfId="1315" xr:uid="{00000000-0005-0000-0000-00002E100000}"/>
    <cellStyle name="Comma 2 2 4 3 5 2 2" xfId="2824" xr:uid="{00000000-0005-0000-0000-00002F100000}"/>
    <cellStyle name="Comma 2 2 4 3 5 2 2 2" xfId="12119" xr:uid="{00000000-0005-0000-0000-000030100000}"/>
    <cellStyle name="Comma 2 2 4 3 5 2 2 3" xfId="9027" xr:uid="{00000000-0005-0000-0000-000031100000}"/>
    <cellStyle name="Comma 2 2 4 3 5 2 3" xfId="4407" xr:uid="{00000000-0005-0000-0000-000032100000}"/>
    <cellStyle name="Comma 2 2 4 3 5 2 3 2" xfId="13702" xr:uid="{00000000-0005-0000-0000-000033100000}"/>
    <cellStyle name="Comma 2 2 4 3 5 2 3 3" xfId="7518" xr:uid="{00000000-0005-0000-0000-000034100000}"/>
    <cellStyle name="Comma 2 2 4 3 5 2 4" xfId="10610" xr:uid="{00000000-0005-0000-0000-000035100000}"/>
    <cellStyle name="Comma 2 2 4 3 5 2 5" xfId="5935" xr:uid="{00000000-0005-0000-0000-000036100000}"/>
    <cellStyle name="Comma 2 2 4 3 5 3" xfId="1889" xr:uid="{00000000-0005-0000-0000-000037100000}"/>
    <cellStyle name="Comma 2 2 4 3 5 3 2" xfId="11184" xr:uid="{00000000-0005-0000-0000-000038100000}"/>
    <cellStyle name="Comma 2 2 4 3 5 3 3" xfId="8092" xr:uid="{00000000-0005-0000-0000-000039100000}"/>
    <cellStyle name="Comma 2 2 4 3 5 4" xfId="3759" xr:uid="{00000000-0005-0000-0000-00003A100000}"/>
    <cellStyle name="Comma 2 2 4 3 5 4 2" xfId="13054" xr:uid="{00000000-0005-0000-0000-00003B100000}"/>
    <cellStyle name="Comma 2 2 4 3 5 4 3" xfId="6870" xr:uid="{00000000-0005-0000-0000-00003C100000}"/>
    <cellStyle name="Comma 2 2 4 3 5 5" xfId="9962" xr:uid="{00000000-0005-0000-0000-00003D100000}"/>
    <cellStyle name="Comma 2 2 4 3 5 6" xfId="5000" xr:uid="{00000000-0005-0000-0000-00003E100000}"/>
    <cellStyle name="Comma 2 2 4 3 6" xfId="991" xr:uid="{00000000-0005-0000-0000-00003F100000}"/>
    <cellStyle name="Comma 2 2 4 3 6 2" xfId="2213" xr:uid="{00000000-0005-0000-0000-000040100000}"/>
    <cellStyle name="Comma 2 2 4 3 6 2 2" xfId="11508" xr:uid="{00000000-0005-0000-0000-000041100000}"/>
    <cellStyle name="Comma 2 2 4 3 6 2 3" xfId="8416" xr:uid="{00000000-0005-0000-0000-000042100000}"/>
    <cellStyle name="Comma 2 2 4 3 6 3" xfId="4083" xr:uid="{00000000-0005-0000-0000-000043100000}"/>
    <cellStyle name="Comma 2 2 4 3 6 3 2" xfId="13378" xr:uid="{00000000-0005-0000-0000-000044100000}"/>
    <cellStyle name="Comma 2 2 4 3 6 3 3" xfId="7194" xr:uid="{00000000-0005-0000-0000-000045100000}"/>
    <cellStyle name="Comma 2 2 4 3 6 4" xfId="10286" xr:uid="{00000000-0005-0000-0000-000046100000}"/>
    <cellStyle name="Comma 2 2 4 3 6 5" xfId="5324" xr:uid="{00000000-0005-0000-0000-000047100000}"/>
    <cellStyle name="Comma 2 2 4 3 7" xfId="396" xr:uid="{00000000-0005-0000-0000-000048100000}"/>
    <cellStyle name="Comma 2 2 4 3 7 2" xfId="2553" xr:uid="{00000000-0005-0000-0000-000049100000}"/>
    <cellStyle name="Comma 2 2 4 3 7 2 2" xfId="11848" xr:uid="{00000000-0005-0000-0000-00004A100000}"/>
    <cellStyle name="Comma 2 2 4 3 7 2 3" xfId="8756" xr:uid="{00000000-0005-0000-0000-00004B100000}"/>
    <cellStyle name="Comma 2 2 4 3 7 3" xfId="3488" xr:uid="{00000000-0005-0000-0000-00004C100000}"/>
    <cellStyle name="Comma 2 2 4 3 7 3 2" xfId="12783" xr:uid="{00000000-0005-0000-0000-00004D100000}"/>
    <cellStyle name="Comma 2 2 4 3 7 3 3" xfId="6599" xr:uid="{00000000-0005-0000-0000-00004E100000}"/>
    <cellStyle name="Comma 2 2 4 3 7 4" xfId="9691" xr:uid="{00000000-0005-0000-0000-00004F100000}"/>
    <cellStyle name="Comma 2 2 4 3 7 5" xfId="5664" xr:uid="{00000000-0005-0000-0000-000050100000}"/>
    <cellStyle name="Comma 2 2 4 3 8" xfId="1618" xr:uid="{00000000-0005-0000-0000-000051100000}"/>
    <cellStyle name="Comma 2 2 4 3 8 2" xfId="10913" xr:uid="{00000000-0005-0000-0000-000052100000}"/>
    <cellStyle name="Comma 2 2 4 3 8 3" xfId="7821" xr:uid="{00000000-0005-0000-0000-000053100000}"/>
    <cellStyle name="Comma 2 2 4 3 9" xfId="3148" xr:uid="{00000000-0005-0000-0000-000054100000}"/>
    <cellStyle name="Comma 2 2 4 3 9 2" xfId="12443" xr:uid="{00000000-0005-0000-0000-000055100000}"/>
    <cellStyle name="Comma 2 2 4 3 9 3" xfId="6259" xr:uid="{00000000-0005-0000-0000-000056100000}"/>
    <cellStyle name="Comma 2 2 4 4" xfId="182" xr:uid="{00000000-0005-0000-0000-000057100000}"/>
    <cellStyle name="Comma 2 2 4 4 2" xfId="325" xr:uid="{00000000-0005-0000-0000-000058100000}"/>
    <cellStyle name="Comma 2 2 4 4 2 2" xfId="936" xr:uid="{00000000-0005-0000-0000-000059100000}"/>
    <cellStyle name="Comma 2 2 4 4 2 2 2" xfId="1547" xr:uid="{00000000-0005-0000-0000-00005A100000}"/>
    <cellStyle name="Comma 2 2 4 4 2 2 2 2" xfId="3093" xr:uid="{00000000-0005-0000-0000-00005B100000}"/>
    <cellStyle name="Comma 2 2 4 4 2 2 2 2 2" xfId="12388" xr:uid="{00000000-0005-0000-0000-00005C100000}"/>
    <cellStyle name="Comma 2 2 4 4 2 2 2 2 3" xfId="9296" xr:uid="{00000000-0005-0000-0000-00005D100000}"/>
    <cellStyle name="Comma 2 2 4 4 2 2 2 3" xfId="4639" xr:uid="{00000000-0005-0000-0000-00005E100000}"/>
    <cellStyle name="Comma 2 2 4 4 2 2 2 3 2" xfId="13934" xr:uid="{00000000-0005-0000-0000-00005F100000}"/>
    <cellStyle name="Comma 2 2 4 4 2 2 2 3 3" xfId="7750" xr:uid="{00000000-0005-0000-0000-000060100000}"/>
    <cellStyle name="Comma 2 2 4 4 2 2 2 4" xfId="10842" xr:uid="{00000000-0005-0000-0000-000061100000}"/>
    <cellStyle name="Comma 2 2 4 4 2 2 2 5" xfId="6204" xr:uid="{00000000-0005-0000-0000-000062100000}"/>
    <cellStyle name="Comma 2 2 4 4 2 2 3" xfId="2158" xr:uid="{00000000-0005-0000-0000-000063100000}"/>
    <cellStyle name="Comma 2 2 4 4 2 2 3 2" xfId="11453" xr:uid="{00000000-0005-0000-0000-000064100000}"/>
    <cellStyle name="Comma 2 2 4 4 2 2 3 3" xfId="8361" xr:uid="{00000000-0005-0000-0000-000065100000}"/>
    <cellStyle name="Comma 2 2 4 4 2 2 4" xfId="4028" xr:uid="{00000000-0005-0000-0000-000066100000}"/>
    <cellStyle name="Comma 2 2 4 4 2 2 4 2" xfId="13323" xr:uid="{00000000-0005-0000-0000-000067100000}"/>
    <cellStyle name="Comma 2 2 4 4 2 2 4 3" xfId="7139" xr:uid="{00000000-0005-0000-0000-000068100000}"/>
    <cellStyle name="Comma 2 2 4 4 2 2 5" xfId="10231" xr:uid="{00000000-0005-0000-0000-000069100000}"/>
    <cellStyle name="Comma 2 2 4 4 2 2 6" xfId="5269" xr:uid="{00000000-0005-0000-0000-00006A100000}"/>
    <cellStyle name="Comma 2 2 4 4 2 3" xfId="1260" xr:uid="{00000000-0005-0000-0000-00006B100000}"/>
    <cellStyle name="Comma 2 2 4 4 2 3 2" xfId="2482" xr:uid="{00000000-0005-0000-0000-00006C100000}"/>
    <cellStyle name="Comma 2 2 4 4 2 3 2 2" xfId="11777" xr:uid="{00000000-0005-0000-0000-00006D100000}"/>
    <cellStyle name="Comma 2 2 4 4 2 3 2 3" xfId="8685" xr:uid="{00000000-0005-0000-0000-00006E100000}"/>
    <cellStyle name="Comma 2 2 4 4 2 3 3" xfId="4352" xr:uid="{00000000-0005-0000-0000-00006F100000}"/>
    <cellStyle name="Comma 2 2 4 4 2 3 3 2" xfId="13647" xr:uid="{00000000-0005-0000-0000-000070100000}"/>
    <cellStyle name="Comma 2 2 4 4 2 3 3 3" xfId="7463" xr:uid="{00000000-0005-0000-0000-000071100000}"/>
    <cellStyle name="Comma 2 2 4 4 2 3 4" xfId="10555" xr:uid="{00000000-0005-0000-0000-000072100000}"/>
    <cellStyle name="Comma 2 2 4 4 2 3 5" xfId="5593" xr:uid="{00000000-0005-0000-0000-000073100000}"/>
    <cellStyle name="Comma 2 2 4 4 2 4" xfId="522" xr:uid="{00000000-0005-0000-0000-000074100000}"/>
    <cellStyle name="Comma 2 2 4 4 2 4 2" xfId="2679" xr:uid="{00000000-0005-0000-0000-000075100000}"/>
    <cellStyle name="Comma 2 2 4 4 2 4 2 2" xfId="11974" xr:uid="{00000000-0005-0000-0000-000076100000}"/>
    <cellStyle name="Comma 2 2 4 4 2 4 2 3" xfId="8882" xr:uid="{00000000-0005-0000-0000-000077100000}"/>
    <cellStyle name="Comma 2 2 4 4 2 4 3" xfId="3614" xr:uid="{00000000-0005-0000-0000-000078100000}"/>
    <cellStyle name="Comma 2 2 4 4 2 4 3 2" xfId="12909" xr:uid="{00000000-0005-0000-0000-000079100000}"/>
    <cellStyle name="Comma 2 2 4 4 2 4 3 3" xfId="6725" xr:uid="{00000000-0005-0000-0000-00007A100000}"/>
    <cellStyle name="Comma 2 2 4 4 2 4 4" xfId="9817" xr:uid="{00000000-0005-0000-0000-00007B100000}"/>
    <cellStyle name="Comma 2 2 4 4 2 4 5" xfId="5790" xr:uid="{00000000-0005-0000-0000-00007C100000}"/>
    <cellStyle name="Comma 2 2 4 4 2 5" xfId="1744" xr:uid="{00000000-0005-0000-0000-00007D100000}"/>
    <cellStyle name="Comma 2 2 4 4 2 5 2" xfId="11039" xr:uid="{00000000-0005-0000-0000-00007E100000}"/>
    <cellStyle name="Comma 2 2 4 4 2 5 3" xfId="7947" xr:uid="{00000000-0005-0000-0000-00007F100000}"/>
    <cellStyle name="Comma 2 2 4 4 2 6" xfId="3417" xr:uid="{00000000-0005-0000-0000-000080100000}"/>
    <cellStyle name="Comma 2 2 4 4 2 6 2" xfId="12712" xr:uid="{00000000-0005-0000-0000-000081100000}"/>
    <cellStyle name="Comma 2 2 4 4 2 6 3" xfId="6528" xr:uid="{00000000-0005-0000-0000-000082100000}"/>
    <cellStyle name="Comma 2 2 4 4 2 7" xfId="9620" xr:uid="{00000000-0005-0000-0000-000083100000}"/>
    <cellStyle name="Comma 2 2 4 4 2 8" xfId="4855" xr:uid="{00000000-0005-0000-0000-000084100000}"/>
    <cellStyle name="Comma 2 2 4 4 3" xfId="793" xr:uid="{00000000-0005-0000-0000-000085100000}"/>
    <cellStyle name="Comma 2 2 4 4 3 2" xfId="1404" xr:uid="{00000000-0005-0000-0000-000086100000}"/>
    <cellStyle name="Comma 2 2 4 4 3 2 2" xfId="2950" xr:uid="{00000000-0005-0000-0000-000087100000}"/>
    <cellStyle name="Comma 2 2 4 4 3 2 2 2" xfId="12245" xr:uid="{00000000-0005-0000-0000-000088100000}"/>
    <cellStyle name="Comma 2 2 4 4 3 2 2 3" xfId="9153" xr:uid="{00000000-0005-0000-0000-000089100000}"/>
    <cellStyle name="Comma 2 2 4 4 3 2 3" xfId="4496" xr:uid="{00000000-0005-0000-0000-00008A100000}"/>
    <cellStyle name="Comma 2 2 4 4 3 2 3 2" xfId="13791" xr:uid="{00000000-0005-0000-0000-00008B100000}"/>
    <cellStyle name="Comma 2 2 4 4 3 2 3 3" xfId="7607" xr:uid="{00000000-0005-0000-0000-00008C100000}"/>
    <cellStyle name="Comma 2 2 4 4 3 2 4" xfId="10699" xr:uid="{00000000-0005-0000-0000-00008D100000}"/>
    <cellStyle name="Comma 2 2 4 4 3 2 5" xfId="6061" xr:uid="{00000000-0005-0000-0000-00008E100000}"/>
    <cellStyle name="Comma 2 2 4 4 3 3" xfId="2015" xr:uid="{00000000-0005-0000-0000-00008F100000}"/>
    <cellStyle name="Comma 2 2 4 4 3 3 2" xfId="11310" xr:uid="{00000000-0005-0000-0000-000090100000}"/>
    <cellStyle name="Comma 2 2 4 4 3 3 3" xfId="8218" xr:uid="{00000000-0005-0000-0000-000091100000}"/>
    <cellStyle name="Comma 2 2 4 4 3 4" xfId="3885" xr:uid="{00000000-0005-0000-0000-000092100000}"/>
    <cellStyle name="Comma 2 2 4 4 3 4 2" xfId="13180" xr:uid="{00000000-0005-0000-0000-000093100000}"/>
    <cellStyle name="Comma 2 2 4 4 3 4 3" xfId="6996" xr:uid="{00000000-0005-0000-0000-000094100000}"/>
    <cellStyle name="Comma 2 2 4 4 3 5" xfId="10088" xr:uid="{00000000-0005-0000-0000-000095100000}"/>
    <cellStyle name="Comma 2 2 4 4 3 6" xfId="5126" xr:uid="{00000000-0005-0000-0000-000096100000}"/>
    <cellStyle name="Comma 2 2 4 4 4" xfId="1117" xr:uid="{00000000-0005-0000-0000-000097100000}"/>
    <cellStyle name="Comma 2 2 4 4 4 2" xfId="2339" xr:uid="{00000000-0005-0000-0000-000098100000}"/>
    <cellStyle name="Comma 2 2 4 4 4 2 2" xfId="11634" xr:uid="{00000000-0005-0000-0000-000099100000}"/>
    <cellStyle name="Comma 2 2 4 4 4 2 3" xfId="8542" xr:uid="{00000000-0005-0000-0000-00009A100000}"/>
    <cellStyle name="Comma 2 2 4 4 4 3" xfId="4209" xr:uid="{00000000-0005-0000-0000-00009B100000}"/>
    <cellStyle name="Comma 2 2 4 4 4 3 2" xfId="13504" xr:uid="{00000000-0005-0000-0000-00009C100000}"/>
    <cellStyle name="Comma 2 2 4 4 4 3 3" xfId="7320" xr:uid="{00000000-0005-0000-0000-00009D100000}"/>
    <cellStyle name="Comma 2 2 4 4 4 4" xfId="10412" xr:uid="{00000000-0005-0000-0000-00009E100000}"/>
    <cellStyle name="Comma 2 2 4 4 4 5" xfId="5450" xr:uid="{00000000-0005-0000-0000-00009F100000}"/>
    <cellStyle name="Comma 2 2 4 4 5" xfId="360" xr:uid="{00000000-0005-0000-0000-0000A0100000}"/>
    <cellStyle name="Comma 2 2 4 4 5 2" xfId="2517" xr:uid="{00000000-0005-0000-0000-0000A1100000}"/>
    <cellStyle name="Comma 2 2 4 4 5 2 2" xfId="11812" xr:uid="{00000000-0005-0000-0000-0000A2100000}"/>
    <cellStyle name="Comma 2 2 4 4 5 2 3" xfId="8720" xr:uid="{00000000-0005-0000-0000-0000A3100000}"/>
    <cellStyle name="Comma 2 2 4 4 5 3" xfId="3452" xr:uid="{00000000-0005-0000-0000-0000A4100000}"/>
    <cellStyle name="Comma 2 2 4 4 5 3 2" xfId="12747" xr:uid="{00000000-0005-0000-0000-0000A5100000}"/>
    <cellStyle name="Comma 2 2 4 4 5 3 3" xfId="6563" xr:uid="{00000000-0005-0000-0000-0000A6100000}"/>
    <cellStyle name="Comma 2 2 4 4 5 4" xfId="9655" xr:uid="{00000000-0005-0000-0000-0000A7100000}"/>
    <cellStyle name="Comma 2 2 4 4 5 5" xfId="5628" xr:uid="{00000000-0005-0000-0000-0000A8100000}"/>
    <cellStyle name="Comma 2 2 4 4 6" xfId="1582" xr:uid="{00000000-0005-0000-0000-0000A9100000}"/>
    <cellStyle name="Comma 2 2 4 4 6 2" xfId="10877" xr:uid="{00000000-0005-0000-0000-0000AA100000}"/>
    <cellStyle name="Comma 2 2 4 4 6 3" xfId="7785" xr:uid="{00000000-0005-0000-0000-0000AB100000}"/>
    <cellStyle name="Comma 2 2 4 4 7" xfId="3274" xr:uid="{00000000-0005-0000-0000-0000AC100000}"/>
    <cellStyle name="Comma 2 2 4 4 7 2" xfId="12569" xr:uid="{00000000-0005-0000-0000-0000AD100000}"/>
    <cellStyle name="Comma 2 2 4 4 7 3" xfId="6385" xr:uid="{00000000-0005-0000-0000-0000AE100000}"/>
    <cellStyle name="Comma 2 2 4 4 8" xfId="9477" xr:uid="{00000000-0005-0000-0000-0000AF100000}"/>
    <cellStyle name="Comma 2 2 4 4 9" xfId="4693" xr:uid="{00000000-0005-0000-0000-0000B0100000}"/>
    <cellStyle name="Comma 2 2 4 5" xfId="163" xr:uid="{00000000-0005-0000-0000-0000B1100000}"/>
    <cellStyle name="Comma 2 2 4 5 2" xfId="774" xr:uid="{00000000-0005-0000-0000-0000B2100000}"/>
    <cellStyle name="Comma 2 2 4 5 2 2" xfId="1385" xr:uid="{00000000-0005-0000-0000-0000B3100000}"/>
    <cellStyle name="Comma 2 2 4 5 2 2 2" xfId="2931" xr:uid="{00000000-0005-0000-0000-0000B4100000}"/>
    <cellStyle name="Comma 2 2 4 5 2 2 2 2" xfId="12226" xr:uid="{00000000-0005-0000-0000-0000B5100000}"/>
    <cellStyle name="Comma 2 2 4 5 2 2 2 3" xfId="9134" xr:uid="{00000000-0005-0000-0000-0000B6100000}"/>
    <cellStyle name="Comma 2 2 4 5 2 2 3" xfId="4477" xr:uid="{00000000-0005-0000-0000-0000B7100000}"/>
    <cellStyle name="Comma 2 2 4 5 2 2 3 2" xfId="13772" xr:uid="{00000000-0005-0000-0000-0000B8100000}"/>
    <cellStyle name="Comma 2 2 4 5 2 2 3 3" xfId="7588" xr:uid="{00000000-0005-0000-0000-0000B9100000}"/>
    <cellStyle name="Comma 2 2 4 5 2 2 4" xfId="10680" xr:uid="{00000000-0005-0000-0000-0000BA100000}"/>
    <cellStyle name="Comma 2 2 4 5 2 2 5" xfId="6042" xr:uid="{00000000-0005-0000-0000-0000BB100000}"/>
    <cellStyle name="Comma 2 2 4 5 2 3" xfId="1996" xr:uid="{00000000-0005-0000-0000-0000BC100000}"/>
    <cellStyle name="Comma 2 2 4 5 2 3 2" xfId="11291" xr:uid="{00000000-0005-0000-0000-0000BD100000}"/>
    <cellStyle name="Comma 2 2 4 5 2 3 3" xfId="8199" xr:uid="{00000000-0005-0000-0000-0000BE100000}"/>
    <cellStyle name="Comma 2 2 4 5 2 4" xfId="3866" xr:uid="{00000000-0005-0000-0000-0000BF100000}"/>
    <cellStyle name="Comma 2 2 4 5 2 4 2" xfId="13161" xr:uid="{00000000-0005-0000-0000-0000C0100000}"/>
    <cellStyle name="Comma 2 2 4 5 2 4 3" xfId="6977" xr:uid="{00000000-0005-0000-0000-0000C1100000}"/>
    <cellStyle name="Comma 2 2 4 5 2 5" xfId="10069" xr:uid="{00000000-0005-0000-0000-0000C2100000}"/>
    <cellStyle name="Comma 2 2 4 5 2 6" xfId="5107" xr:uid="{00000000-0005-0000-0000-0000C3100000}"/>
    <cellStyle name="Comma 2 2 4 5 3" xfId="1098" xr:uid="{00000000-0005-0000-0000-0000C4100000}"/>
    <cellStyle name="Comma 2 2 4 5 3 2" xfId="2320" xr:uid="{00000000-0005-0000-0000-0000C5100000}"/>
    <cellStyle name="Comma 2 2 4 5 3 2 2" xfId="11615" xr:uid="{00000000-0005-0000-0000-0000C6100000}"/>
    <cellStyle name="Comma 2 2 4 5 3 2 3" xfId="8523" xr:uid="{00000000-0005-0000-0000-0000C7100000}"/>
    <cellStyle name="Comma 2 2 4 5 3 3" xfId="4190" xr:uid="{00000000-0005-0000-0000-0000C8100000}"/>
    <cellStyle name="Comma 2 2 4 5 3 3 2" xfId="13485" xr:uid="{00000000-0005-0000-0000-0000C9100000}"/>
    <cellStyle name="Comma 2 2 4 5 3 3 3" xfId="7301" xr:uid="{00000000-0005-0000-0000-0000CA100000}"/>
    <cellStyle name="Comma 2 2 4 5 3 4" xfId="10393" xr:uid="{00000000-0005-0000-0000-0000CB100000}"/>
    <cellStyle name="Comma 2 2 4 5 3 5" xfId="5431" xr:uid="{00000000-0005-0000-0000-0000CC100000}"/>
    <cellStyle name="Comma 2 2 4 5 4" xfId="503" xr:uid="{00000000-0005-0000-0000-0000CD100000}"/>
    <cellStyle name="Comma 2 2 4 5 4 2" xfId="2660" xr:uid="{00000000-0005-0000-0000-0000CE100000}"/>
    <cellStyle name="Comma 2 2 4 5 4 2 2" xfId="11955" xr:uid="{00000000-0005-0000-0000-0000CF100000}"/>
    <cellStyle name="Comma 2 2 4 5 4 2 3" xfId="8863" xr:uid="{00000000-0005-0000-0000-0000D0100000}"/>
    <cellStyle name="Comma 2 2 4 5 4 3" xfId="3595" xr:uid="{00000000-0005-0000-0000-0000D1100000}"/>
    <cellStyle name="Comma 2 2 4 5 4 3 2" xfId="12890" xr:uid="{00000000-0005-0000-0000-0000D2100000}"/>
    <cellStyle name="Comma 2 2 4 5 4 3 3" xfId="6706" xr:uid="{00000000-0005-0000-0000-0000D3100000}"/>
    <cellStyle name="Comma 2 2 4 5 4 4" xfId="9798" xr:uid="{00000000-0005-0000-0000-0000D4100000}"/>
    <cellStyle name="Comma 2 2 4 5 4 5" xfId="5771" xr:uid="{00000000-0005-0000-0000-0000D5100000}"/>
    <cellStyle name="Comma 2 2 4 5 5" xfId="1725" xr:uid="{00000000-0005-0000-0000-0000D6100000}"/>
    <cellStyle name="Comma 2 2 4 5 5 2" xfId="11020" xr:uid="{00000000-0005-0000-0000-0000D7100000}"/>
    <cellStyle name="Comma 2 2 4 5 5 3" xfId="7928" xr:uid="{00000000-0005-0000-0000-0000D8100000}"/>
    <cellStyle name="Comma 2 2 4 5 6" xfId="3255" xr:uid="{00000000-0005-0000-0000-0000D9100000}"/>
    <cellStyle name="Comma 2 2 4 5 6 2" xfId="12550" xr:uid="{00000000-0005-0000-0000-0000DA100000}"/>
    <cellStyle name="Comma 2 2 4 5 6 3" xfId="6366" xr:uid="{00000000-0005-0000-0000-0000DB100000}"/>
    <cellStyle name="Comma 2 2 4 5 7" xfId="9458" xr:uid="{00000000-0005-0000-0000-0000DC100000}"/>
    <cellStyle name="Comma 2 2 4 5 8" xfId="4836" xr:uid="{00000000-0005-0000-0000-0000DD100000}"/>
    <cellStyle name="Comma 2 2 4 6" xfId="255" xr:uid="{00000000-0005-0000-0000-0000DE100000}"/>
    <cellStyle name="Comma 2 2 4 6 2" xfId="866" xr:uid="{00000000-0005-0000-0000-0000DF100000}"/>
    <cellStyle name="Comma 2 2 4 6 2 2" xfId="1477" xr:uid="{00000000-0005-0000-0000-0000E0100000}"/>
    <cellStyle name="Comma 2 2 4 6 2 2 2" xfId="3023" xr:uid="{00000000-0005-0000-0000-0000E1100000}"/>
    <cellStyle name="Comma 2 2 4 6 2 2 2 2" xfId="12318" xr:uid="{00000000-0005-0000-0000-0000E2100000}"/>
    <cellStyle name="Comma 2 2 4 6 2 2 2 3" xfId="9226" xr:uid="{00000000-0005-0000-0000-0000E3100000}"/>
    <cellStyle name="Comma 2 2 4 6 2 2 3" xfId="4569" xr:uid="{00000000-0005-0000-0000-0000E4100000}"/>
    <cellStyle name="Comma 2 2 4 6 2 2 3 2" xfId="13864" xr:uid="{00000000-0005-0000-0000-0000E5100000}"/>
    <cellStyle name="Comma 2 2 4 6 2 2 3 3" xfId="7680" xr:uid="{00000000-0005-0000-0000-0000E6100000}"/>
    <cellStyle name="Comma 2 2 4 6 2 2 4" xfId="10772" xr:uid="{00000000-0005-0000-0000-0000E7100000}"/>
    <cellStyle name="Comma 2 2 4 6 2 2 5" xfId="6134" xr:uid="{00000000-0005-0000-0000-0000E8100000}"/>
    <cellStyle name="Comma 2 2 4 6 2 3" xfId="2088" xr:uid="{00000000-0005-0000-0000-0000E9100000}"/>
    <cellStyle name="Comma 2 2 4 6 2 3 2" xfId="11383" xr:uid="{00000000-0005-0000-0000-0000EA100000}"/>
    <cellStyle name="Comma 2 2 4 6 2 3 3" xfId="8291" xr:uid="{00000000-0005-0000-0000-0000EB100000}"/>
    <cellStyle name="Comma 2 2 4 6 2 4" xfId="3958" xr:uid="{00000000-0005-0000-0000-0000EC100000}"/>
    <cellStyle name="Comma 2 2 4 6 2 4 2" xfId="13253" xr:uid="{00000000-0005-0000-0000-0000ED100000}"/>
    <cellStyle name="Comma 2 2 4 6 2 4 3" xfId="7069" xr:uid="{00000000-0005-0000-0000-0000EE100000}"/>
    <cellStyle name="Comma 2 2 4 6 2 5" xfId="10161" xr:uid="{00000000-0005-0000-0000-0000EF100000}"/>
    <cellStyle name="Comma 2 2 4 6 2 6" xfId="5199" xr:uid="{00000000-0005-0000-0000-0000F0100000}"/>
    <cellStyle name="Comma 2 2 4 6 3" xfId="1190" xr:uid="{00000000-0005-0000-0000-0000F1100000}"/>
    <cellStyle name="Comma 2 2 4 6 3 2" xfId="2412" xr:uid="{00000000-0005-0000-0000-0000F2100000}"/>
    <cellStyle name="Comma 2 2 4 6 3 2 2" xfId="11707" xr:uid="{00000000-0005-0000-0000-0000F3100000}"/>
    <cellStyle name="Comma 2 2 4 6 3 2 3" xfId="8615" xr:uid="{00000000-0005-0000-0000-0000F4100000}"/>
    <cellStyle name="Comma 2 2 4 6 3 3" xfId="4282" xr:uid="{00000000-0005-0000-0000-0000F5100000}"/>
    <cellStyle name="Comma 2 2 4 6 3 3 2" xfId="13577" xr:uid="{00000000-0005-0000-0000-0000F6100000}"/>
    <cellStyle name="Comma 2 2 4 6 3 3 3" xfId="7393" xr:uid="{00000000-0005-0000-0000-0000F7100000}"/>
    <cellStyle name="Comma 2 2 4 6 3 4" xfId="10485" xr:uid="{00000000-0005-0000-0000-0000F8100000}"/>
    <cellStyle name="Comma 2 2 4 6 3 5" xfId="5523" xr:uid="{00000000-0005-0000-0000-0000F9100000}"/>
    <cellStyle name="Comma 2 2 4 6 4" xfId="433" xr:uid="{00000000-0005-0000-0000-0000FA100000}"/>
    <cellStyle name="Comma 2 2 4 6 4 2" xfId="2590" xr:uid="{00000000-0005-0000-0000-0000FB100000}"/>
    <cellStyle name="Comma 2 2 4 6 4 2 2" xfId="11885" xr:uid="{00000000-0005-0000-0000-0000FC100000}"/>
    <cellStyle name="Comma 2 2 4 6 4 2 3" xfId="8793" xr:uid="{00000000-0005-0000-0000-0000FD100000}"/>
    <cellStyle name="Comma 2 2 4 6 4 3" xfId="3525" xr:uid="{00000000-0005-0000-0000-0000FE100000}"/>
    <cellStyle name="Comma 2 2 4 6 4 3 2" xfId="12820" xr:uid="{00000000-0005-0000-0000-0000FF100000}"/>
    <cellStyle name="Comma 2 2 4 6 4 3 3" xfId="6636" xr:uid="{00000000-0005-0000-0000-000000110000}"/>
    <cellStyle name="Comma 2 2 4 6 4 4" xfId="9728" xr:uid="{00000000-0005-0000-0000-000001110000}"/>
    <cellStyle name="Comma 2 2 4 6 4 5" xfId="5701" xr:uid="{00000000-0005-0000-0000-000002110000}"/>
    <cellStyle name="Comma 2 2 4 6 5" xfId="1655" xr:uid="{00000000-0005-0000-0000-000003110000}"/>
    <cellStyle name="Comma 2 2 4 6 5 2" xfId="10950" xr:uid="{00000000-0005-0000-0000-000004110000}"/>
    <cellStyle name="Comma 2 2 4 6 5 3" xfId="7858" xr:uid="{00000000-0005-0000-0000-000005110000}"/>
    <cellStyle name="Comma 2 2 4 6 6" xfId="3347" xr:uid="{00000000-0005-0000-0000-000006110000}"/>
    <cellStyle name="Comma 2 2 4 6 6 2" xfId="12642" xr:uid="{00000000-0005-0000-0000-000007110000}"/>
    <cellStyle name="Comma 2 2 4 6 6 3" xfId="6458" xr:uid="{00000000-0005-0000-0000-000008110000}"/>
    <cellStyle name="Comma 2 2 4 6 7" xfId="9550" xr:uid="{00000000-0005-0000-0000-000009110000}"/>
    <cellStyle name="Comma 2 2 4 6 8" xfId="4766" xr:uid="{00000000-0005-0000-0000-00000A110000}"/>
    <cellStyle name="Comma 2 2 4 7" xfId="93" xr:uid="{00000000-0005-0000-0000-00000B110000}"/>
    <cellStyle name="Comma 2 2 4 7 2" xfId="704" xr:uid="{00000000-0005-0000-0000-00000C110000}"/>
    <cellStyle name="Comma 2 2 4 7 2 2" xfId="1351" xr:uid="{00000000-0005-0000-0000-00000D110000}"/>
    <cellStyle name="Comma 2 2 4 7 2 2 2" xfId="2861" xr:uid="{00000000-0005-0000-0000-00000E110000}"/>
    <cellStyle name="Comma 2 2 4 7 2 2 2 2" xfId="12156" xr:uid="{00000000-0005-0000-0000-00000F110000}"/>
    <cellStyle name="Comma 2 2 4 7 2 2 2 3" xfId="9064" xr:uid="{00000000-0005-0000-0000-000010110000}"/>
    <cellStyle name="Comma 2 2 4 7 2 2 3" xfId="4443" xr:uid="{00000000-0005-0000-0000-000011110000}"/>
    <cellStyle name="Comma 2 2 4 7 2 2 3 2" xfId="13738" xr:uid="{00000000-0005-0000-0000-000012110000}"/>
    <cellStyle name="Comma 2 2 4 7 2 2 3 3" xfId="7554" xr:uid="{00000000-0005-0000-0000-000013110000}"/>
    <cellStyle name="Comma 2 2 4 7 2 2 4" xfId="10646" xr:uid="{00000000-0005-0000-0000-000014110000}"/>
    <cellStyle name="Comma 2 2 4 7 2 2 5" xfId="5972" xr:uid="{00000000-0005-0000-0000-000015110000}"/>
    <cellStyle name="Comma 2 2 4 7 2 3" xfId="1926" xr:uid="{00000000-0005-0000-0000-000016110000}"/>
    <cellStyle name="Comma 2 2 4 7 2 3 2" xfId="11221" xr:uid="{00000000-0005-0000-0000-000017110000}"/>
    <cellStyle name="Comma 2 2 4 7 2 3 3" xfId="8129" xr:uid="{00000000-0005-0000-0000-000018110000}"/>
    <cellStyle name="Comma 2 2 4 7 2 4" xfId="3796" xr:uid="{00000000-0005-0000-0000-000019110000}"/>
    <cellStyle name="Comma 2 2 4 7 2 4 2" xfId="13091" xr:uid="{00000000-0005-0000-0000-00001A110000}"/>
    <cellStyle name="Comma 2 2 4 7 2 4 3" xfId="6907" xr:uid="{00000000-0005-0000-0000-00001B110000}"/>
    <cellStyle name="Comma 2 2 4 7 2 5" xfId="9999" xr:uid="{00000000-0005-0000-0000-00001C110000}"/>
    <cellStyle name="Comma 2 2 4 7 2 6" xfId="5037" xr:uid="{00000000-0005-0000-0000-00001D110000}"/>
    <cellStyle name="Comma 2 2 4 7 3" xfId="1028" xr:uid="{00000000-0005-0000-0000-00001E110000}"/>
    <cellStyle name="Comma 2 2 4 7 3 2" xfId="2250" xr:uid="{00000000-0005-0000-0000-00001F110000}"/>
    <cellStyle name="Comma 2 2 4 7 3 2 2" xfId="11545" xr:uid="{00000000-0005-0000-0000-000020110000}"/>
    <cellStyle name="Comma 2 2 4 7 3 2 3" xfId="8453" xr:uid="{00000000-0005-0000-0000-000021110000}"/>
    <cellStyle name="Comma 2 2 4 7 3 3" xfId="4120" xr:uid="{00000000-0005-0000-0000-000022110000}"/>
    <cellStyle name="Comma 2 2 4 7 3 3 2" xfId="13415" xr:uid="{00000000-0005-0000-0000-000023110000}"/>
    <cellStyle name="Comma 2 2 4 7 3 3 3" xfId="7231" xr:uid="{00000000-0005-0000-0000-000024110000}"/>
    <cellStyle name="Comma 2 2 4 7 3 4" xfId="10323" xr:uid="{00000000-0005-0000-0000-000025110000}"/>
    <cellStyle name="Comma 2 2 4 7 3 5" xfId="5361" xr:uid="{00000000-0005-0000-0000-000026110000}"/>
    <cellStyle name="Comma 2 2 4 7 4" xfId="586" xr:uid="{00000000-0005-0000-0000-000027110000}"/>
    <cellStyle name="Comma 2 2 4 7 4 2" xfId="2743" xr:uid="{00000000-0005-0000-0000-000028110000}"/>
    <cellStyle name="Comma 2 2 4 7 4 2 2" xfId="12038" xr:uid="{00000000-0005-0000-0000-000029110000}"/>
    <cellStyle name="Comma 2 2 4 7 4 2 3" xfId="8946" xr:uid="{00000000-0005-0000-0000-00002A110000}"/>
    <cellStyle name="Comma 2 2 4 7 4 3" xfId="3678" xr:uid="{00000000-0005-0000-0000-00002B110000}"/>
    <cellStyle name="Comma 2 2 4 7 4 3 2" xfId="12973" xr:uid="{00000000-0005-0000-0000-00002C110000}"/>
    <cellStyle name="Comma 2 2 4 7 4 3 3" xfId="6789" xr:uid="{00000000-0005-0000-0000-00002D110000}"/>
    <cellStyle name="Comma 2 2 4 7 4 4" xfId="9881" xr:uid="{00000000-0005-0000-0000-00002E110000}"/>
    <cellStyle name="Comma 2 2 4 7 4 5" xfId="5854" xr:uid="{00000000-0005-0000-0000-00002F110000}"/>
    <cellStyle name="Comma 2 2 4 7 5" xfId="1808" xr:uid="{00000000-0005-0000-0000-000030110000}"/>
    <cellStyle name="Comma 2 2 4 7 5 2" xfId="11103" xr:uid="{00000000-0005-0000-0000-000031110000}"/>
    <cellStyle name="Comma 2 2 4 7 5 3" xfId="8011" xr:uid="{00000000-0005-0000-0000-000032110000}"/>
    <cellStyle name="Comma 2 2 4 7 6" xfId="3185" xr:uid="{00000000-0005-0000-0000-000033110000}"/>
    <cellStyle name="Comma 2 2 4 7 6 2" xfId="12480" xr:uid="{00000000-0005-0000-0000-000034110000}"/>
    <cellStyle name="Comma 2 2 4 7 6 3" xfId="6296" xr:uid="{00000000-0005-0000-0000-000035110000}"/>
    <cellStyle name="Comma 2 2 4 7 7" xfId="9388" xr:uid="{00000000-0005-0000-0000-000036110000}"/>
    <cellStyle name="Comma 2 2 4 7 8" xfId="4919" xr:uid="{00000000-0005-0000-0000-000037110000}"/>
    <cellStyle name="Comma 2 2 4 8" xfId="630" xr:uid="{00000000-0005-0000-0000-000038110000}"/>
    <cellStyle name="Comma 2 2 4 8 2" xfId="1278" xr:uid="{00000000-0005-0000-0000-000039110000}"/>
    <cellStyle name="Comma 2 2 4 8 2 2" xfId="2787" xr:uid="{00000000-0005-0000-0000-00003A110000}"/>
    <cellStyle name="Comma 2 2 4 8 2 2 2" xfId="12082" xr:uid="{00000000-0005-0000-0000-00003B110000}"/>
    <cellStyle name="Comma 2 2 4 8 2 2 3" xfId="8990" xr:uid="{00000000-0005-0000-0000-00003C110000}"/>
    <cellStyle name="Comma 2 2 4 8 2 3" xfId="4370" xr:uid="{00000000-0005-0000-0000-00003D110000}"/>
    <cellStyle name="Comma 2 2 4 8 2 3 2" xfId="13665" xr:uid="{00000000-0005-0000-0000-00003E110000}"/>
    <cellStyle name="Comma 2 2 4 8 2 3 3" xfId="7481" xr:uid="{00000000-0005-0000-0000-00003F110000}"/>
    <cellStyle name="Comma 2 2 4 8 2 4" xfId="10573" xr:uid="{00000000-0005-0000-0000-000040110000}"/>
    <cellStyle name="Comma 2 2 4 8 2 5" xfId="5898" xr:uid="{00000000-0005-0000-0000-000041110000}"/>
    <cellStyle name="Comma 2 2 4 8 3" xfId="1852" xr:uid="{00000000-0005-0000-0000-000042110000}"/>
    <cellStyle name="Comma 2 2 4 8 3 2" xfId="11147" xr:uid="{00000000-0005-0000-0000-000043110000}"/>
    <cellStyle name="Comma 2 2 4 8 3 3" xfId="8055" xr:uid="{00000000-0005-0000-0000-000044110000}"/>
    <cellStyle name="Comma 2 2 4 8 4" xfId="3722" xr:uid="{00000000-0005-0000-0000-000045110000}"/>
    <cellStyle name="Comma 2 2 4 8 4 2" xfId="13017" xr:uid="{00000000-0005-0000-0000-000046110000}"/>
    <cellStyle name="Comma 2 2 4 8 4 3" xfId="6833" xr:uid="{00000000-0005-0000-0000-000047110000}"/>
    <cellStyle name="Comma 2 2 4 8 5" xfId="9925" xr:uid="{00000000-0005-0000-0000-000048110000}"/>
    <cellStyle name="Comma 2 2 4 8 6" xfId="4963" xr:uid="{00000000-0005-0000-0000-000049110000}"/>
    <cellStyle name="Comma 2 2 4 9" xfId="954" xr:uid="{00000000-0005-0000-0000-00004A110000}"/>
    <cellStyle name="Comma 2 2 4 9 2" xfId="2176" xr:uid="{00000000-0005-0000-0000-00004B110000}"/>
    <cellStyle name="Comma 2 2 4 9 2 2" xfId="11471" xr:uid="{00000000-0005-0000-0000-00004C110000}"/>
    <cellStyle name="Comma 2 2 4 9 2 3" xfId="8379" xr:uid="{00000000-0005-0000-0000-00004D110000}"/>
    <cellStyle name="Comma 2 2 4 9 3" xfId="4046" xr:uid="{00000000-0005-0000-0000-00004E110000}"/>
    <cellStyle name="Comma 2 2 4 9 3 2" xfId="13341" xr:uid="{00000000-0005-0000-0000-00004F110000}"/>
    <cellStyle name="Comma 2 2 4 9 3 3" xfId="7157" xr:uid="{00000000-0005-0000-0000-000050110000}"/>
    <cellStyle name="Comma 2 2 4 9 4" xfId="10249" xr:uid="{00000000-0005-0000-0000-000051110000}"/>
    <cellStyle name="Comma 2 2 4 9 5" xfId="5287" xr:uid="{00000000-0005-0000-0000-000052110000}"/>
    <cellStyle name="Comma 2 2 5" xfId="17" xr:uid="{00000000-0005-0000-0000-000053110000}"/>
    <cellStyle name="Comma 2 2 5 10" xfId="1580" xr:uid="{00000000-0005-0000-0000-000054110000}"/>
    <cellStyle name="Comma 2 2 5 10 2" xfId="10875" xr:uid="{00000000-0005-0000-0000-000055110000}"/>
    <cellStyle name="Comma 2 2 5 10 3" xfId="7783" xr:uid="{00000000-0005-0000-0000-000056110000}"/>
    <cellStyle name="Comma 2 2 5 11" xfId="3109" xr:uid="{00000000-0005-0000-0000-000057110000}"/>
    <cellStyle name="Comma 2 2 5 11 2" xfId="12404" xr:uid="{00000000-0005-0000-0000-000058110000}"/>
    <cellStyle name="Comma 2 2 5 11 3" xfId="6220" xr:uid="{00000000-0005-0000-0000-000059110000}"/>
    <cellStyle name="Comma 2 2 5 12" xfId="9312" xr:uid="{00000000-0005-0000-0000-00005A110000}"/>
    <cellStyle name="Comma 2 2 5 13" xfId="4691" xr:uid="{00000000-0005-0000-0000-00005B110000}"/>
    <cellStyle name="Comma 2 2 5 2" xfId="37" xr:uid="{00000000-0005-0000-0000-00005C110000}"/>
    <cellStyle name="Comma 2 2 5 2 10" xfId="3129" xr:uid="{00000000-0005-0000-0000-00005D110000}"/>
    <cellStyle name="Comma 2 2 5 2 10 2" xfId="12424" xr:uid="{00000000-0005-0000-0000-00005E110000}"/>
    <cellStyle name="Comma 2 2 5 2 10 3" xfId="6240" xr:uid="{00000000-0005-0000-0000-00005F110000}"/>
    <cellStyle name="Comma 2 2 5 2 11" xfId="9332" xr:uid="{00000000-0005-0000-0000-000060110000}"/>
    <cellStyle name="Comma 2 2 5 2 12" xfId="4711" xr:uid="{00000000-0005-0000-0000-000061110000}"/>
    <cellStyle name="Comma 2 2 5 2 2" xfId="74" xr:uid="{00000000-0005-0000-0000-000062110000}"/>
    <cellStyle name="Comma 2 2 5 2 2 10" xfId="9369" xr:uid="{00000000-0005-0000-0000-000063110000}"/>
    <cellStyle name="Comma 2 2 5 2 2 11" xfId="4747" xr:uid="{00000000-0005-0000-0000-000064110000}"/>
    <cellStyle name="Comma 2 2 5 2 2 2" xfId="236" xr:uid="{00000000-0005-0000-0000-000065110000}"/>
    <cellStyle name="Comma 2 2 5 2 2 2 2" xfId="847" xr:uid="{00000000-0005-0000-0000-000066110000}"/>
    <cellStyle name="Comma 2 2 5 2 2 2 2 2" xfId="1458" xr:uid="{00000000-0005-0000-0000-000067110000}"/>
    <cellStyle name="Comma 2 2 5 2 2 2 2 2 2" xfId="3004" xr:uid="{00000000-0005-0000-0000-000068110000}"/>
    <cellStyle name="Comma 2 2 5 2 2 2 2 2 2 2" xfId="12299" xr:uid="{00000000-0005-0000-0000-000069110000}"/>
    <cellStyle name="Comma 2 2 5 2 2 2 2 2 2 3" xfId="9207" xr:uid="{00000000-0005-0000-0000-00006A110000}"/>
    <cellStyle name="Comma 2 2 5 2 2 2 2 2 3" xfId="4550" xr:uid="{00000000-0005-0000-0000-00006B110000}"/>
    <cellStyle name="Comma 2 2 5 2 2 2 2 2 3 2" xfId="13845" xr:uid="{00000000-0005-0000-0000-00006C110000}"/>
    <cellStyle name="Comma 2 2 5 2 2 2 2 2 3 3" xfId="7661" xr:uid="{00000000-0005-0000-0000-00006D110000}"/>
    <cellStyle name="Comma 2 2 5 2 2 2 2 2 4" xfId="10753" xr:uid="{00000000-0005-0000-0000-00006E110000}"/>
    <cellStyle name="Comma 2 2 5 2 2 2 2 2 5" xfId="6115" xr:uid="{00000000-0005-0000-0000-00006F110000}"/>
    <cellStyle name="Comma 2 2 5 2 2 2 2 3" xfId="2069" xr:uid="{00000000-0005-0000-0000-000070110000}"/>
    <cellStyle name="Comma 2 2 5 2 2 2 2 3 2" xfId="11364" xr:uid="{00000000-0005-0000-0000-000071110000}"/>
    <cellStyle name="Comma 2 2 5 2 2 2 2 3 3" xfId="8272" xr:uid="{00000000-0005-0000-0000-000072110000}"/>
    <cellStyle name="Comma 2 2 5 2 2 2 2 4" xfId="3939" xr:uid="{00000000-0005-0000-0000-000073110000}"/>
    <cellStyle name="Comma 2 2 5 2 2 2 2 4 2" xfId="13234" xr:uid="{00000000-0005-0000-0000-000074110000}"/>
    <cellStyle name="Comma 2 2 5 2 2 2 2 4 3" xfId="7050" xr:uid="{00000000-0005-0000-0000-000075110000}"/>
    <cellStyle name="Comma 2 2 5 2 2 2 2 5" xfId="10142" xr:uid="{00000000-0005-0000-0000-000076110000}"/>
    <cellStyle name="Comma 2 2 5 2 2 2 2 6" xfId="5180" xr:uid="{00000000-0005-0000-0000-000077110000}"/>
    <cellStyle name="Comma 2 2 5 2 2 2 3" xfId="1171" xr:uid="{00000000-0005-0000-0000-000078110000}"/>
    <cellStyle name="Comma 2 2 5 2 2 2 3 2" xfId="2393" xr:uid="{00000000-0005-0000-0000-000079110000}"/>
    <cellStyle name="Comma 2 2 5 2 2 2 3 2 2" xfId="11688" xr:uid="{00000000-0005-0000-0000-00007A110000}"/>
    <cellStyle name="Comma 2 2 5 2 2 2 3 2 3" xfId="8596" xr:uid="{00000000-0005-0000-0000-00007B110000}"/>
    <cellStyle name="Comma 2 2 5 2 2 2 3 3" xfId="4263" xr:uid="{00000000-0005-0000-0000-00007C110000}"/>
    <cellStyle name="Comma 2 2 5 2 2 2 3 3 2" xfId="13558" xr:uid="{00000000-0005-0000-0000-00007D110000}"/>
    <cellStyle name="Comma 2 2 5 2 2 2 3 3 3" xfId="7374" xr:uid="{00000000-0005-0000-0000-00007E110000}"/>
    <cellStyle name="Comma 2 2 5 2 2 2 3 4" xfId="10466" xr:uid="{00000000-0005-0000-0000-00007F110000}"/>
    <cellStyle name="Comma 2 2 5 2 2 2 3 5" xfId="5504" xr:uid="{00000000-0005-0000-0000-000080110000}"/>
    <cellStyle name="Comma 2 2 5 2 2 2 4" xfId="576" xr:uid="{00000000-0005-0000-0000-000081110000}"/>
    <cellStyle name="Comma 2 2 5 2 2 2 4 2" xfId="2733" xr:uid="{00000000-0005-0000-0000-000082110000}"/>
    <cellStyle name="Comma 2 2 5 2 2 2 4 2 2" xfId="12028" xr:uid="{00000000-0005-0000-0000-000083110000}"/>
    <cellStyle name="Comma 2 2 5 2 2 2 4 2 3" xfId="8936" xr:uid="{00000000-0005-0000-0000-000084110000}"/>
    <cellStyle name="Comma 2 2 5 2 2 2 4 3" xfId="3668" xr:uid="{00000000-0005-0000-0000-000085110000}"/>
    <cellStyle name="Comma 2 2 5 2 2 2 4 3 2" xfId="12963" xr:uid="{00000000-0005-0000-0000-000086110000}"/>
    <cellStyle name="Comma 2 2 5 2 2 2 4 3 3" xfId="6779" xr:uid="{00000000-0005-0000-0000-000087110000}"/>
    <cellStyle name="Comma 2 2 5 2 2 2 4 4" xfId="9871" xr:uid="{00000000-0005-0000-0000-000088110000}"/>
    <cellStyle name="Comma 2 2 5 2 2 2 4 5" xfId="5844" xr:uid="{00000000-0005-0000-0000-000089110000}"/>
    <cellStyle name="Comma 2 2 5 2 2 2 5" xfId="1798" xr:uid="{00000000-0005-0000-0000-00008A110000}"/>
    <cellStyle name="Comma 2 2 5 2 2 2 5 2" xfId="11093" xr:uid="{00000000-0005-0000-0000-00008B110000}"/>
    <cellStyle name="Comma 2 2 5 2 2 2 5 3" xfId="8001" xr:uid="{00000000-0005-0000-0000-00008C110000}"/>
    <cellStyle name="Comma 2 2 5 2 2 2 6" xfId="3328" xr:uid="{00000000-0005-0000-0000-00008D110000}"/>
    <cellStyle name="Comma 2 2 5 2 2 2 6 2" xfId="12623" xr:uid="{00000000-0005-0000-0000-00008E110000}"/>
    <cellStyle name="Comma 2 2 5 2 2 2 6 3" xfId="6439" xr:uid="{00000000-0005-0000-0000-00008F110000}"/>
    <cellStyle name="Comma 2 2 5 2 2 2 7" xfId="9531" xr:uid="{00000000-0005-0000-0000-000090110000}"/>
    <cellStyle name="Comma 2 2 5 2 2 2 8" xfId="4909" xr:uid="{00000000-0005-0000-0000-000091110000}"/>
    <cellStyle name="Comma 2 2 5 2 2 3" xfId="309" xr:uid="{00000000-0005-0000-0000-000092110000}"/>
    <cellStyle name="Comma 2 2 5 2 2 3 2" xfId="920" xr:uid="{00000000-0005-0000-0000-000093110000}"/>
    <cellStyle name="Comma 2 2 5 2 2 3 2 2" xfId="1531" xr:uid="{00000000-0005-0000-0000-000094110000}"/>
    <cellStyle name="Comma 2 2 5 2 2 3 2 2 2" xfId="3077" xr:uid="{00000000-0005-0000-0000-000095110000}"/>
    <cellStyle name="Comma 2 2 5 2 2 3 2 2 2 2" xfId="12372" xr:uid="{00000000-0005-0000-0000-000096110000}"/>
    <cellStyle name="Comma 2 2 5 2 2 3 2 2 2 3" xfId="9280" xr:uid="{00000000-0005-0000-0000-000097110000}"/>
    <cellStyle name="Comma 2 2 5 2 2 3 2 2 3" xfId="4623" xr:uid="{00000000-0005-0000-0000-000098110000}"/>
    <cellStyle name="Comma 2 2 5 2 2 3 2 2 3 2" xfId="13918" xr:uid="{00000000-0005-0000-0000-000099110000}"/>
    <cellStyle name="Comma 2 2 5 2 2 3 2 2 3 3" xfId="7734" xr:uid="{00000000-0005-0000-0000-00009A110000}"/>
    <cellStyle name="Comma 2 2 5 2 2 3 2 2 4" xfId="10826" xr:uid="{00000000-0005-0000-0000-00009B110000}"/>
    <cellStyle name="Comma 2 2 5 2 2 3 2 2 5" xfId="6188" xr:uid="{00000000-0005-0000-0000-00009C110000}"/>
    <cellStyle name="Comma 2 2 5 2 2 3 2 3" xfId="2142" xr:uid="{00000000-0005-0000-0000-00009D110000}"/>
    <cellStyle name="Comma 2 2 5 2 2 3 2 3 2" xfId="11437" xr:uid="{00000000-0005-0000-0000-00009E110000}"/>
    <cellStyle name="Comma 2 2 5 2 2 3 2 3 3" xfId="8345" xr:uid="{00000000-0005-0000-0000-00009F110000}"/>
    <cellStyle name="Comma 2 2 5 2 2 3 2 4" xfId="4012" xr:uid="{00000000-0005-0000-0000-0000A0110000}"/>
    <cellStyle name="Comma 2 2 5 2 2 3 2 4 2" xfId="13307" xr:uid="{00000000-0005-0000-0000-0000A1110000}"/>
    <cellStyle name="Comma 2 2 5 2 2 3 2 4 3" xfId="7123" xr:uid="{00000000-0005-0000-0000-0000A2110000}"/>
    <cellStyle name="Comma 2 2 5 2 2 3 2 5" xfId="10215" xr:uid="{00000000-0005-0000-0000-0000A3110000}"/>
    <cellStyle name="Comma 2 2 5 2 2 3 2 6" xfId="5253" xr:uid="{00000000-0005-0000-0000-0000A4110000}"/>
    <cellStyle name="Comma 2 2 5 2 2 3 3" xfId="1244" xr:uid="{00000000-0005-0000-0000-0000A5110000}"/>
    <cellStyle name="Comma 2 2 5 2 2 3 3 2" xfId="2466" xr:uid="{00000000-0005-0000-0000-0000A6110000}"/>
    <cellStyle name="Comma 2 2 5 2 2 3 3 2 2" xfId="11761" xr:uid="{00000000-0005-0000-0000-0000A7110000}"/>
    <cellStyle name="Comma 2 2 5 2 2 3 3 2 3" xfId="8669" xr:uid="{00000000-0005-0000-0000-0000A8110000}"/>
    <cellStyle name="Comma 2 2 5 2 2 3 3 3" xfId="4336" xr:uid="{00000000-0005-0000-0000-0000A9110000}"/>
    <cellStyle name="Comma 2 2 5 2 2 3 3 3 2" xfId="13631" xr:uid="{00000000-0005-0000-0000-0000AA110000}"/>
    <cellStyle name="Comma 2 2 5 2 2 3 3 3 3" xfId="7447" xr:uid="{00000000-0005-0000-0000-0000AB110000}"/>
    <cellStyle name="Comma 2 2 5 2 2 3 3 4" xfId="10539" xr:uid="{00000000-0005-0000-0000-0000AC110000}"/>
    <cellStyle name="Comma 2 2 5 2 2 3 3 5" xfId="5577" xr:uid="{00000000-0005-0000-0000-0000AD110000}"/>
    <cellStyle name="Comma 2 2 5 2 2 3 4" xfId="487" xr:uid="{00000000-0005-0000-0000-0000AE110000}"/>
    <cellStyle name="Comma 2 2 5 2 2 3 4 2" xfId="2644" xr:uid="{00000000-0005-0000-0000-0000AF110000}"/>
    <cellStyle name="Comma 2 2 5 2 2 3 4 2 2" xfId="11939" xr:uid="{00000000-0005-0000-0000-0000B0110000}"/>
    <cellStyle name="Comma 2 2 5 2 2 3 4 2 3" xfId="8847" xr:uid="{00000000-0005-0000-0000-0000B1110000}"/>
    <cellStyle name="Comma 2 2 5 2 2 3 4 3" xfId="3579" xr:uid="{00000000-0005-0000-0000-0000B2110000}"/>
    <cellStyle name="Comma 2 2 5 2 2 3 4 3 2" xfId="12874" xr:uid="{00000000-0005-0000-0000-0000B3110000}"/>
    <cellStyle name="Comma 2 2 5 2 2 3 4 3 3" xfId="6690" xr:uid="{00000000-0005-0000-0000-0000B4110000}"/>
    <cellStyle name="Comma 2 2 5 2 2 3 4 4" xfId="9782" xr:uid="{00000000-0005-0000-0000-0000B5110000}"/>
    <cellStyle name="Comma 2 2 5 2 2 3 4 5" xfId="5755" xr:uid="{00000000-0005-0000-0000-0000B6110000}"/>
    <cellStyle name="Comma 2 2 5 2 2 3 5" xfId="1709" xr:uid="{00000000-0005-0000-0000-0000B7110000}"/>
    <cellStyle name="Comma 2 2 5 2 2 3 5 2" xfId="11004" xr:uid="{00000000-0005-0000-0000-0000B8110000}"/>
    <cellStyle name="Comma 2 2 5 2 2 3 5 3" xfId="7912" xr:uid="{00000000-0005-0000-0000-0000B9110000}"/>
    <cellStyle name="Comma 2 2 5 2 2 3 6" xfId="3401" xr:uid="{00000000-0005-0000-0000-0000BA110000}"/>
    <cellStyle name="Comma 2 2 5 2 2 3 6 2" xfId="12696" xr:uid="{00000000-0005-0000-0000-0000BB110000}"/>
    <cellStyle name="Comma 2 2 5 2 2 3 6 3" xfId="6512" xr:uid="{00000000-0005-0000-0000-0000BC110000}"/>
    <cellStyle name="Comma 2 2 5 2 2 3 7" xfId="9604" xr:uid="{00000000-0005-0000-0000-0000BD110000}"/>
    <cellStyle name="Comma 2 2 5 2 2 3 8" xfId="4820" xr:uid="{00000000-0005-0000-0000-0000BE110000}"/>
    <cellStyle name="Comma 2 2 5 2 2 4" xfId="147" xr:uid="{00000000-0005-0000-0000-0000BF110000}"/>
    <cellStyle name="Comma 2 2 5 2 2 4 2" xfId="1082" xr:uid="{00000000-0005-0000-0000-0000C0110000}"/>
    <cellStyle name="Comma 2 2 5 2 2 4 2 2" xfId="2304" xr:uid="{00000000-0005-0000-0000-0000C1110000}"/>
    <cellStyle name="Comma 2 2 5 2 2 4 2 2 2" xfId="11599" xr:uid="{00000000-0005-0000-0000-0000C2110000}"/>
    <cellStyle name="Comma 2 2 5 2 2 4 2 2 3" xfId="8507" xr:uid="{00000000-0005-0000-0000-0000C3110000}"/>
    <cellStyle name="Comma 2 2 5 2 2 4 2 3" xfId="4174" xr:uid="{00000000-0005-0000-0000-0000C4110000}"/>
    <cellStyle name="Comma 2 2 5 2 2 4 2 3 2" xfId="13469" xr:uid="{00000000-0005-0000-0000-0000C5110000}"/>
    <cellStyle name="Comma 2 2 5 2 2 4 2 3 3" xfId="7285" xr:uid="{00000000-0005-0000-0000-0000C6110000}"/>
    <cellStyle name="Comma 2 2 5 2 2 4 2 4" xfId="10377" xr:uid="{00000000-0005-0000-0000-0000C7110000}"/>
    <cellStyle name="Comma 2 2 5 2 2 4 2 5" xfId="5415" xr:uid="{00000000-0005-0000-0000-0000C8110000}"/>
    <cellStyle name="Comma 2 2 5 2 2 4 3" xfId="758" xr:uid="{00000000-0005-0000-0000-0000C9110000}"/>
    <cellStyle name="Comma 2 2 5 2 2 4 3 2" xfId="2915" xr:uid="{00000000-0005-0000-0000-0000CA110000}"/>
    <cellStyle name="Comma 2 2 5 2 2 4 3 2 2" xfId="12210" xr:uid="{00000000-0005-0000-0000-0000CB110000}"/>
    <cellStyle name="Comma 2 2 5 2 2 4 3 2 3" xfId="9118" xr:uid="{00000000-0005-0000-0000-0000CC110000}"/>
    <cellStyle name="Comma 2 2 5 2 2 4 3 3" xfId="3850" xr:uid="{00000000-0005-0000-0000-0000CD110000}"/>
    <cellStyle name="Comma 2 2 5 2 2 4 3 3 2" xfId="13145" xr:uid="{00000000-0005-0000-0000-0000CE110000}"/>
    <cellStyle name="Comma 2 2 5 2 2 4 3 3 3" xfId="6961" xr:uid="{00000000-0005-0000-0000-0000CF110000}"/>
    <cellStyle name="Comma 2 2 5 2 2 4 3 4" xfId="10053" xr:uid="{00000000-0005-0000-0000-0000D0110000}"/>
    <cellStyle name="Comma 2 2 5 2 2 4 3 5" xfId="6026" xr:uid="{00000000-0005-0000-0000-0000D1110000}"/>
    <cellStyle name="Comma 2 2 5 2 2 4 4" xfId="1980" xr:uid="{00000000-0005-0000-0000-0000D2110000}"/>
    <cellStyle name="Comma 2 2 5 2 2 4 4 2" xfId="11275" xr:uid="{00000000-0005-0000-0000-0000D3110000}"/>
    <cellStyle name="Comma 2 2 5 2 2 4 4 3" xfId="8183" xr:uid="{00000000-0005-0000-0000-0000D4110000}"/>
    <cellStyle name="Comma 2 2 5 2 2 4 5" xfId="3239" xr:uid="{00000000-0005-0000-0000-0000D5110000}"/>
    <cellStyle name="Comma 2 2 5 2 2 4 5 2" xfId="12534" xr:uid="{00000000-0005-0000-0000-0000D6110000}"/>
    <cellStyle name="Comma 2 2 5 2 2 4 5 3" xfId="6350" xr:uid="{00000000-0005-0000-0000-0000D7110000}"/>
    <cellStyle name="Comma 2 2 5 2 2 4 6" xfId="9442" xr:uid="{00000000-0005-0000-0000-0000D8110000}"/>
    <cellStyle name="Comma 2 2 5 2 2 4 7" xfId="5091" xr:uid="{00000000-0005-0000-0000-0000D9110000}"/>
    <cellStyle name="Comma 2 2 5 2 2 5" xfId="685" xr:uid="{00000000-0005-0000-0000-0000DA110000}"/>
    <cellStyle name="Comma 2 2 5 2 2 5 2" xfId="1333" xr:uid="{00000000-0005-0000-0000-0000DB110000}"/>
    <cellStyle name="Comma 2 2 5 2 2 5 2 2" xfId="2842" xr:uid="{00000000-0005-0000-0000-0000DC110000}"/>
    <cellStyle name="Comma 2 2 5 2 2 5 2 2 2" xfId="12137" xr:uid="{00000000-0005-0000-0000-0000DD110000}"/>
    <cellStyle name="Comma 2 2 5 2 2 5 2 2 3" xfId="9045" xr:uid="{00000000-0005-0000-0000-0000DE110000}"/>
    <cellStyle name="Comma 2 2 5 2 2 5 2 3" xfId="4425" xr:uid="{00000000-0005-0000-0000-0000DF110000}"/>
    <cellStyle name="Comma 2 2 5 2 2 5 2 3 2" xfId="13720" xr:uid="{00000000-0005-0000-0000-0000E0110000}"/>
    <cellStyle name="Comma 2 2 5 2 2 5 2 3 3" xfId="7536" xr:uid="{00000000-0005-0000-0000-0000E1110000}"/>
    <cellStyle name="Comma 2 2 5 2 2 5 2 4" xfId="10628" xr:uid="{00000000-0005-0000-0000-0000E2110000}"/>
    <cellStyle name="Comma 2 2 5 2 2 5 2 5" xfId="5953" xr:uid="{00000000-0005-0000-0000-0000E3110000}"/>
    <cellStyle name="Comma 2 2 5 2 2 5 3" xfId="1907" xr:uid="{00000000-0005-0000-0000-0000E4110000}"/>
    <cellStyle name="Comma 2 2 5 2 2 5 3 2" xfId="11202" xr:uid="{00000000-0005-0000-0000-0000E5110000}"/>
    <cellStyle name="Comma 2 2 5 2 2 5 3 3" xfId="8110" xr:uid="{00000000-0005-0000-0000-0000E6110000}"/>
    <cellStyle name="Comma 2 2 5 2 2 5 4" xfId="3777" xr:uid="{00000000-0005-0000-0000-0000E7110000}"/>
    <cellStyle name="Comma 2 2 5 2 2 5 4 2" xfId="13072" xr:uid="{00000000-0005-0000-0000-0000E8110000}"/>
    <cellStyle name="Comma 2 2 5 2 2 5 4 3" xfId="6888" xr:uid="{00000000-0005-0000-0000-0000E9110000}"/>
    <cellStyle name="Comma 2 2 5 2 2 5 5" xfId="9980" xr:uid="{00000000-0005-0000-0000-0000EA110000}"/>
    <cellStyle name="Comma 2 2 5 2 2 5 6" xfId="5018" xr:uid="{00000000-0005-0000-0000-0000EB110000}"/>
    <cellStyle name="Comma 2 2 5 2 2 6" xfId="1009" xr:uid="{00000000-0005-0000-0000-0000EC110000}"/>
    <cellStyle name="Comma 2 2 5 2 2 6 2" xfId="2231" xr:uid="{00000000-0005-0000-0000-0000ED110000}"/>
    <cellStyle name="Comma 2 2 5 2 2 6 2 2" xfId="11526" xr:uid="{00000000-0005-0000-0000-0000EE110000}"/>
    <cellStyle name="Comma 2 2 5 2 2 6 2 3" xfId="8434" xr:uid="{00000000-0005-0000-0000-0000EF110000}"/>
    <cellStyle name="Comma 2 2 5 2 2 6 3" xfId="4101" xr:uid="{00000000-0005-0000-0000-0000F0110000}"/>
    <cellStyle name="Comma 2 2 5 2 2 6 3 2" xfId="13396" xr:uid="{00000000-0005-0000-0000-0000F1110000}"/>
    <cellStyle name="Comma 2 2 5 2 2 6 3 3" xfId="7212" xr:uid="{00000000-0005-0000-0000-0000F2110000}"/>
    <cellStyle name="Comma 2 2 5 2 2 6 4" xfId="10304" xr:uid="{00000000-0005-0000-0000-0000F3110000}"/>
    <cellStyle name="Comma 2 2 5 2 2 6 5" xfId="5342" xr:uid="{00000000-0005-0000-0000-0000F4110000}"/>
    <cellStyle name="Comma 2 2 5 2 2 7" xfId="414" xr:uid="{00000000-0005-0000-0000-0000F5110000}"/>
    <cellStyle name="Comma 2 2 5 2 2 7 2" xfId="2571" xr:uid="{00000000-0005-0000-0000-0000F6110000}"/>
    <cellStyle name="Comma 2 2 5 2 2 7 2 2" xfId="11866" xr:uid="{00000000-0005-0000-0000-0000F7110000}"/>
    <cellStyle name="Comma 2 2 5 2 2 7 2 3" xfId="8774" xr:uid="{00000000-0005-0000-0000-0000F8110000}"/>
    <cellStyle name="Comma 2 2 5 2 2 7 3" xfId="3506" xr:uid="{00000000-0005-0000-0000-0000F9110000}"/>
    <cellStyle name="Comma 2 2 5 2 2 7 3 2" xfId="12801" xr:uid="{00000000-0005-0000-0000-0000FA110000}"/>
    <cellStyle name="Comma 2 2 5 2 2 7 3 3" xfId="6617" xr:uid="{00000000-0005-0000-0000-0000FB110000}"/>
    <cellStyle name="Comma 2 2 5 2 2 7 4" xfId="9709" xr:uid="{00000000-0005-0000-0000-0000FC110000}"/>
    <cellStyle name="Comma 2 2 5 2 2 7 5" xfId="5682" xr:uid="{00000000-0005-0000-0000-0000FD110000}"/>
    <cellStyle name="Comma 2 2 5 2 2 8" xfId="1636" xr:uid="{00000000-0005-0000-0000-0000FE110000}"/>
    <cellStyle name="Comma 2 2 5 2 2 8 2" xfId="10931" xr:uid="{00000000-0005-0000-0000-0000FF110000}"/>
    <cellStyle name="Comma 2 2 5 2 2 8 3" xfId="7839" xr:uid="{00000000-0005-0000-0000-000000120000}"/>
    <cellStyle name="Comma 2 2 5 2 2 9" xfId="3166" xr:uid="{00000000-0005-0000-0000-000001120000}"/>
    <cellStyle name="Comma 2 2 5 2 2 9 2" xfId="12461" xr:uid="{00000000-0005-0000-0000-000002120000}"/>
    <cellStyle name="Comma 2 2 5 2 2 9 3" xfId="6277" xr:uid="{00000000-0005-0000-0000-000003120000}"/>
    <cellStyle name="Comma 2 2 5 2 3" xfId="200" xr:uid="{00000000-0005-0000-0000-000004120000}"/>
    <cellStyle name="Comma 2 2 5 2 3 2" xfId="811" xr:uid="{00000000-0005-0000-0000-000005120000}"/>
    <cellStyle name="Comma 2 2 5 2 3 2 2" xfId="1422" xr:uid="{00000000-0005-0000-0000-000006120000}"/>
    <cellStyle name="Comma 2 2 5 2 3 2 2 2" xfId="2968" xr:uid="{00000000-0005-0000-0000-000007120000}"/>
    <cellStyle name="Comma 2 2 5 2 3 2 2 2 2" xfId="12263" xr:uid="{00000000-0005-0000-0000-000008120000}"/>
    <cellStyle name="Comma 2 2 5 2 3 2 2 2 3" xfId="9171" xr:uid="{00000000-0005-0000-0000-000009120000}"/>
    <cellStyle name="Comma 2 2 5 2 3 2 2 3" xfId="4514" xr:uid="{00000000-0005-0000-0000-00000A120000}"/>
    <cellStyle name="Comma 2 2 5 2 3 2 2 3 2" xfId="13809" xr:uid="{00000000-0005-0000-0000-00000B120000}"/>
    <cellStyle name="Comma 2 2 5 2 3 2 2 3 3" xfId="7625" xr:uid="{00000000-0005-0000-0000-00000C120000}"/>
    <cellStyle name="Comma 2 2 5 2 3 2 2 4" xfId="10717" xr:uid="{00000000-0005-0000-0000-00000D120000}"/>
    <cellStyle name="Comma 2 2 5 2 3 2 2 5" xfId="6079" xr:uid="{00000000-0005-0000-0000-00000E120000}"/>
    <cellStyle name="Comma 2 2 5 2 3 2 3" xfId="2033" xr:uid="{00000000-0005-0000-0000-00000F120000}"/>
    <cellStyle name="Comma 2 2 5 2 3 2 3 2" xfId="11328" xr:uid="{00000000-0005-0000-0000-000010120000}"/>
    <cellStyle name="Comma 2 2 5 2 3 2 3 3" xfId="8236" xr:uid="{00000000-0005-0000-0000-000011120000}"/>
    <cellStyle name="Comma 2 2 5 2 3 2 4" xfId="3903" xr:uid="{00000000-0005-0000-0000-000012120000}"/>
    <cellStyle name="Comma 2 2 5 2 3 2 4 2" xfId="13198" xr:uid="{00000000-0005-0000-0000-000013120000}"/>
    <cellStyle name="Comma 2 2 5 2 3 2 4 3" xfId="7014" xr:uid="{00000000-0005-0000-0000-000014120000}"/>
    <cellStyle name="Comma 2 2 5 2 3 2 5" xfId="10106" xr:uid="{00000000-0005-0000-0000-000015120000}"/>
    <cellStyle name="Comma 2 2 5 2 3 2 6" xfId="5144" xr:uid="{00000000-0005-0000-0000-000016120000}"/>
    <cellStyle name="Comma 2 2 5 2 3 3" xfId="1135" xr:uid="{00000000-0005-0000-0000-000017120000}"/>
    <cellStyle name="Comma 2 2 5 2 3 3 2" xfId="2357" xr:uid="{00000000-0005-0000-0000-000018120000}"/>
    <cellStyle name="Comma 2 2 5 2 3 3 2 2" xfId="11652" xr:uid="{00000000-0005-0000-0000-000019120000}"/>
    <cellStyle name="Comma 2 2 5 2 3 3 2 3" xfId="8560" xr:uid="{00000000-0005-0000-0000-00001A120000}"/>
    <cellStyle name="Comma 2 2 5 2 3 3 3" xfId="4227" xr:uid="{00000000-0005-0000-0000-00001B120000}"/>
    <cellStyle name="Comma 2 2 5 2 3 3 3 2" xfId="13522" xr:uid="{00000000-0005-0000-0000-00001C120000}"/>
    <cellStyle name="Comma 2 2 5 2 3 3 3 3" xfId="7338" xr:uid="{00000000-0005-0000-0000-00001D120000}"/>
    <cellStyle name="Comma 2 2 5 2 3 3 4" xfId="10430" xr:uid="{00000000-0005-0000-0000-00001E120000}"/>
    <cellStyle name="Comma 2 2 5 2 3 3 5" xfId="5468" xr:uid="{00000000-0005-0000-0000-00001F120000}"/>
    <cellStyle name="Comma 2 2 5 2 3 4" xfId="540" xr:uid="{00000000-0005-0000-0000-000020120000}"/>
    <cellStyle name="Comma 2 2 5 2 3 4 2" xfId="2697" xr:uid="{00000000-0005-0000-0000-000021120000}"/>
    <cellStyle name="Comma 2 2 5 2 3 4 2 2" xfId="11992" xr:uid="{00000000-0005-0000-0000-000022120000}"/>
    <cellStyle name="Comma 2 2 5 2 3 4 2 3" xfId="8900" xr:uid="{00000000-0005-0000-0000-000023120000}"/>
    <cellStyle name="Comma 2 2 5 2 3 4 3" xfId="3632" xr:uid="{00000000-0005-0000-0000-000024120000}"/>
    <cellStyle name="Comma 2 2 5 2 3 4 3 2" xfId="12927" xr:uid="{00000000-0005-0000-0000-000025120000}"/>
    <cellStyle name="Comma 2 2 5 2 3 4 3 3" xfId="6743" xr:uid="{00000000-0005-0000-0000-000026120000}"/>
    <cellStyle name="Comma 2 2 5 2 3 4 4" xfId="9835" xr:uid="{00000000-0005-0000-0000-000027120000}"/>
    <cellStyle name="Comma 2 2 5 2 3 4 5" xfId="5808" xr:uid="{00000000-0005-0000-0000-000028120000}"/>
    <cellStyle name="Comma 2 2 5 2 3 5" xfId="1762" xr:uid="{00000000-0005-0000-0000-000029120000}"/>
    <cellStyle name="Comma 2 2 5 2 3 5 2" xfId="11057" xr:uid="{00000000-0005-0000-0000-00002A120000}"/>
    <cellStyle name="Comma 2 2 5 2 3 5 3" xfId="7965" xr:uid="{00000000-0005-0000-0000-00002B120000}"/>
    <cellStyle name="Comma 2 2 5 2 3 6" xfId="3292" xr:uid="{00000000-0005-0000-0000-00002C120000}"/>
    <cellStyle name="Comma 2 2 5 2 3 6 2" xfId="12587" xr:uid="{00000000-0005-0000-0000-00002D120000}"/>
    <cellStyle name="Comma 2 2 5 2 3 6 3" xfId="6403" xr:uid="{00000000-0005-0000-0000-00002E120000}"/>
    <cellStyle name="Comma 2 2 5 2 3 7" xfId="9495" xr:uid="{00000000-0005-0000-0000-00002F120000}"/>
    <cellStyle name="Comma 2 2 5 2 3 8" xfId="4873" xr:uid="{00000000-0005-0000-0000-000030120000}"/>
    <cellStyle name="Comma 2 2 5 2 4" xfId="273" xr:uid="{00000000-0005-0000-0000-000031120000}"/>
    <cellStyle name="Comma 2 2 5 2 4 2" xfId="884" xr:uid="{00000000-0005-0000-0000-000032120000}"/>
    <cellStyle name="Comma 2 2 5 2 4 2 2" xfId="1495" xr:uid="{00000000-0005-0000-0000-000033120000}"/>
    <cellStyle name="Comma 2 2 5 2 4 2 2 2" xfId="3041" xr:uid="{00000000-0005-0000-0000-000034120000}"/>
    <cellStyle name="Comma 2 2 5 2 4 2 2 2 2" xfId="12336" xr:uid="{00000000-0005-0000-0000-000035120000}"/>
    <cellStyle name="Comma 2 2 5 2 4 2 2 2 3" xfId="9244" xr:uid="{00000000-0005-0000-0000-000036120000}"/>
    <cellStyle name="Comma 2 2 5 2 4 2 2 3" xfId="4587" xr:uid="{00000000-0005-0000-0000-000037120000}"/>
    <cellStyle name="Comma 2 2 5 2 4 2 2 3 2" xfId="13882" xr:uid="{00000000-0005-0000-0000-000038120000}"/>
    <cellStyle name="Comma 2 2 5 2 4 2 2 3 3" xfId="7698" xr:uid="{00000000-0005-0000-0000-000039120000}"/>
    <cellStyle name="Comma 2 2 5 2 4 2 2 4" xfId="10790" xr:uid="{00000000-0005-0000-0000-00003A120000}"/>
    <cellStyle name="Comma 2 2 5 2 4 2 2 5" xfId="6152" xr:uid="{00000000-0005-0000-0000-00003B120000}"/>
    <cellStyle name="Comma 2 2 5 2 4 2 3" xfId="2106" xr:uid="{00000000-0005-0000-0000-00003C120000}"/>
    <cellStyle name="Comma 2 2 5 2 4 2 3 2" xfId="11401" xr:uid="{00000000-0005-0000-0000-00003D120000}"/>
    <cellStyle name="Comma 2 2 5 2 4 2 3 3" xfId="8309" xr:uid="{00000000-0005-0000-0000-00003E120000}"/>
    <cellStyle name="Comma 2 2 5 2 4 2 4" xfId="3976" xr:uid="{00000000-0005-0000-0000-00003F120000}"/>
    <cellStyle name="Comma 2 2 5 2 4 2 4 2" xfId="13271" xr:uid="{00000000-0005-0000-0000-000040120000}"/>
    <cellStyle name="Comma 2 2 5 2 4 2 4 3" xfId="7087" xr:uid="{00000000-0005-0000-0000-000041120000}"/>
    <cellStyle name="Comma 2 2 5 2 4 2 5" xfId="10179" xr:uid="{00000000-0005-0000-0000-000042120000}"/>
    <cellStyle name="Comma 2 2 5 2 4 2 6" xfId="5217" xr:uid="{00000000-0005-0000-0000-000043120000}"/>
    <cellStyle name="Comma 2 2 5 2 4 3" xfId="1208" xr:uid="{00000000-0005-0000-0000-000044120000}"/>
    <cellStyle name="Comma 2 2 5 2 4 3 2" xfId="2430" xr:uid="{00000000-0005-0000-0000-000045120000}"/>
    <cellStyle name="Comma 2 2 5 2 4 3 2 2" xfId="11725" xr:uid="{00000000-0005-0000-0000-000046120000}"/>
    <cellStyle name="Comma 2 2 5 2 4 3 2 3" xfId="8633" xr:uid="{00000000-0005-0000-0000-000047120000}"/>
    <cellStyle name="Comma 2 2 5 2 4 3 3" xfId="4300" xr:uid="{00000000-0005-0000-0000-000048120000}"/>
    <cellStyle name="Comma 2 2 5 2 4 3 3 2" xfId="13595" xr:uid="{00000000-0005-0000-0000-000049120000}"/>
    <cellStyle name="Comma 2 2 5 2 4 3 3 3" xfId="7411" xr:uid="{00000000-0005-0000-0000-00004A120000}"/>
    <cellStyle name="Comma 2 2 5 2 4 3 4" xfId="10503" xr:uid="{00000000-0005-0000-0000-00004B120000}"/>
    <cellStyle name="Comma 2 2 5 2 4 3 5" xfId="5541" xr:uid="{00000000-0005-0000-0000-00004C120000}"/>
    <cellStyle name="Comma 2 2 5 2 4 4" xfId="451" xr:uid="{00000000-0005-0000-0000-00004D120000}"/>
    <cellStyle name="Comma 2 2 5 2 4 4 2" xfId="2608" xr:uid="{00000000-0005-0000-0000-00004E120000}"/>
    <cellStyle name="Comma 2 2 5 2 4 4 2 2" xfId="11903" xr:uid="{00000000-0005-0000-0000-00004F120000}"/>
    <cellStyle name="Comma 2 2 5 2 4 4 2 3" xfId="8811" xr:uid="{00000000-0005-0000-0000-000050120000}"/>
    <cellStyle name="Comma 2 2 5 2 4 4 3" xfId="3543" xr:uid="{00000000-0005-0000-0000-000051120000}"/>
    <cellStyle name="Comma 2 2 5 2 4 4 3 2" xfId="12838" xr:uid="{00000000-0005-0000-0000-000052120000}"/>
    <cellStyle name="Comma 2 2 5 2 4 4 3 3" xfId="6654" xr:uid="{00000000-0005-0000-0000-000053120000}"/>
    <cellStyle name="Comma 2 2 5 2 4 4 4" xfId="9746" xr:uid="{00000000-0005-0000-0000-000054120000}"/>
    <cellStyle name="Comma 2 2 5 2 4 4 5" xfId="5719" xr:uid="{00000000-0005-0000-0000-000055120000}"/>
    <cellStyle name="Comma 2 2 5 2 4 5" xfId="1673" xr:uid="{00000000-0005-0000-0000-000056120000}"/>
    <cellStyle name="Comma 2 2 5 2 4 5 2" xfId="10968" xr:uid="{00000000-0005-0000-0000-000057120000}"/>
    <cellStyle name="Comma 2 2 5 2 4 5 3" xfId="7876" xr:uid="{00000000-0005-0000-0000-000058120000}"/>
    <cellStyle name="Comma 2 2 5 2 4 6" xfId="3365" xr:uid="{00000000-0005-0000-0000-000059120000}"/>
    <cellStyle name="Comma 2 2 5 2 4 6 2" xfId="12660" xr:uid="{00000000-0005-0000-0000-00005A120000}"/>
    <cellStyle name="Comma 2 2 5 2 4 6 3" xfId="6476" xr:uid="{00000000-0005-0000-0000-00005B120000}"/>
    <cellStyle name="Comma 2 2 5 2 4 7" xfId="9568" xr:uid="{00000000-0005-0000-0000-00005C120000}"/>
    <cellStyle name="Comma 2 2 5 2 4 8" xfId="4784" xr:uid="{00000000-0005-0000-0000-00005D120000}"/>
    <cellStyle name="Comma 2 2 5 2 5" xfId="111" xr:uid="{00000000-0005-0000-0000-00005E120000}"/>
    <cellStyle name="Comma 2 2 5 2 5 2" xfId="722" xr:uid="{00000000-0005-0000-0000-00005F120000}"/>
    <cellStyle name="Comma 2 2 5 2 5 2 2" xfId="1369" xr:uid="{00000000-0005-0000-0000-000060120000}"/>
    <cellStyle name="Comma 2 2 5 2 5 2 2 2" xfId="2879" xr:uid="{00000000-0005-0000-0000-000061120000}"/>
    <cellStyle name="Comma 2 2 5 2 5 2 2 2 2" xfId="12174" xr:uid="{00000000-0005-0000-0000-000062120000}"/>
    <cellStyle name="Comma 2 2 5 2 5 2 2 2 3" xfId="9082" xr:uid="{00000000-0005-0000-0000-000063120000}"/>
    <cellStyle name="Comma 2 2 5 2 5 2 2 3" xfId="4461" xr:uid="{00000000-0005-0000-0000-000064120000}"/>
    <cellStyle name="Comma 2 2 5 2 5 2 2 3 2" xfId="13756" xr:uid="{00000000-0005-0000-0000-000065120000}"/>
    <cellStyle name="Comma 2 2 5 2 5 2 2 3 3" xfId="7572" xr:uid="{00000000-0005-0000-0000-000066120000}"/>
    <cellStyle name="Comma 2 2 5 2 5 2 2 4" xfId="10664" xr:uid="{00000000-0005-0000-0000-000067120000}"/>
    <cellStyle name="Comma 2 2 5 2 5 2 2 5" xfId="5990" xr:uid="{00000000-0005-0000-0000-000068120000}"/>
    <cellStyle name="Comma 2 2 5 2 5 2 3" xfId="1944" xr:uid="{00000000-0005-0000-0000-000069120000}"/>
    <cellStyle name="Comma 2 2 5 2 5 2 3 2" xfId="11239" xr:uid="{00000000-0005-0000-0000-00006A120000}"/>
    <cellStyle name="Comma 2 2 5 2 5 2 3 3" xfId="8147" xr:uid="{00000000-0005-0000-0000-00006B120000}"/>
    <cellStyle name="Comma 2 2 5 2 5 2 4" xfId="3814" xr:uid="{00000000-0005-0000-0000-00006C120000}"/>
    <cellStyle name="Comma 2 2 5 2 5 2 4 2" xfId="13109" xr:uid="{00000000-0005-0000-0000-00006D120000}"/>
    <cellStyle name="Comma 2 2 5 2 5 2 4 3" xfId="6925" xr:uid="{00000000-0005-0000-0000-00006E120000}"/>
    <cellStyle name="Comma 2 2 5 2 5 2 5" xfId="10017" xr:uid="{00000000-0005-0000-0000-00006F120000}"/>
    <cellStyle name="Comma 2 2 5 2 5 2 6" xfId="5055" xr:uid="{00000000-0005-0000-0000-000070120000}"/>
    <cellStyle name="Comma 2 2 5 2 5 3" xfId="1046" xr:uid="{00000000-0005-0000-0000-000071120000}"/>
    <cellStyle name="Comma 2 2 5 2 5 3 2" xfId="2268" xr:uid="{00000000-0005-0000-0000-000072120000}"/>
    <cellStyle name="Comma 2 2 5 2 5 3 2 2" xfId="11563" xr:uid="{00000000-0005-0000-0000-000073120000}"/>
    <cellStyle name="Comma 2 2 5 2 5 3 2 3" xfId="8471" xr:uid="{00000000-0005-0000-0000-000074120000}"/>
    <cellStyle name="Comma 2 2 5 2 5 3 3" xfId="4138" xr:uid="{00000000-0005-0000-0000-000075120000}"/>
    <cellStyle name="Comma 2 2 5 2 5 3 3 2" xfId="13433" xr:uid="{00000000-0005-0000-0000-000076120000}"/>
    <cellStyle name="Comma 2 2 5 2 5 3 3 3" xfId="7249" xr:uid="{00000000-0005-0000-0000-000077120000}"/>
    <cellStyle name="Comma 2 2 5 2 5 3 4" xfId="10341" xr:uid="{00000000-0005-0000-0000-000078120000}"/>
    <cellStyle name="Comma 2 2 5 2 5 3 5" xfId="5379" xr:uid="{00000000-0005-0000-0000-000079120000}"/>
    <cellStyle name="Comma 2 2 5 2 5 4" xfId="600" xr:uid="{00000000-0005-0000-0000-00007A120000}"/>
    <cellStyle name="Comma 2 2 5 2 5 4 2" xfId="2757" xr:uid="{00000000-0005-0000-0000-00007B120000}"/>
    <cellStyle name="Comma 2 2 5 2 5 4 2 2" xfId="12052" xr:uid="{00000000-0005-0000-0000-00007C120000}"/>
    <cellStyle name="Comma 2 2 5 2 5 4 2 3" xfId="8960" xr:uid="{00000000-0005-0000-0000-00007D120000}"/>
    <cellStyle name="Comma 2 2 5 2 5 4 3" xfId="3692" xr:uid="{00000000-0005-0000-0000-00007E120000}"/>
    <cellStyle name="Comma 2 2 5 2 5 4 3 2" xfId="12987" xr:uid="{00000000-0005-0000-0000-00007F120000}"/>
    <cellStyle name="Comma 2 2 5 2 5 4 3 3" xfId="6803" xr:uid="{00000000-0005-0000-0000-000080120000}"/>
    <cellStyle name="Comma 2 2 5 2 5 4 4" xfId="9895" xr:uid="{00000000-0005-0000-0000-000081120000}"/>
    <cellStyle name="Comma 2 2 5 2 5 4 5" xfId="5868" xr:uid="{00000000-0005-0000-0000-000082120000}"/>
    <cellStyle name="Comma 2 2 5 2 5 5" xfId="1822" xr:uid="{00000000-0005-0000-0000-000083120000}"/>
    <cellStyle name="Comma 2 2 5 2 5 5 2" xfId="11117" xr:uid="{00000000-0005-0000-0000-000084120000}"/>
    <cellStyle name="Comma 2 2 5 2 5 5 3" xfId="8025" xr:uid="{00000000-0005-0000-0000-000085120000}"/>
    <cellStyle name="Comma 2 2 5 2 5 6" xfId="3203" xr:uid="{00000000-0005-0000-0000-000086120000}"/>
    <cellStyle name="Comma 2 2 5 2 5 6 2" xfId="12498" xr:uid="{00000000-0005-0000-0000-000087120000}"/>
    <cellStyle name="Comma 2 2 5 2 5 6 3" xfId="6314" xr:uid="{00000000-0005-0000-0000-000088120000}"/>
    <cellStyle name="Comma 2 2 5 2 5 7" xfId="9406" xr:uid="{00000000-0005-0000-0000-000089120000}"/>
    <cellStyle name="Comma 2 2 5 2 5 8" xfId="4933" xr:uid="{00000000-0005-0000-0000-00008A120000}"/>
    <cellStyle name="Comma 2 2 5 2 6" xfId="648" xr:uid="{00000000-0005-0000-0000-00008B120000}"/>
    <cellStyle name="Comma 2 2 5 2 6 2" xfId="1296" xr:uid="{00000000-0005-0000-0000-00008C120000}"/>
    <cellStyle name="Comma 2 2 5 2 6 2 2" xfId="2805" xr:uid="{00000000-0005-0000-0000-00008D120000}"/>
    <cellStyle name="Comma 2 2 5 2 6 2 2 2" xfId="12100" xr:uid="{00000000-0005-0000-0000-00008E120000}"/>
    <cellStyle name="Comma 2 2 5 2 6 2 2 3" xfId="9008" xr:uid="{00000000-0005-0000-0000-00008F120000}"/>
    <cellStyle name="Comma 2 2 5 2 6 2 3" xfId="4388" xr:uid="{00000000-0005-0000-0000-000090120000}"/>
    <cellStyle name="Comma 2 2 5 2 6 2 3 2" xfId="13683" xr:uid="{00000000-0005-0000-0000-000091120000}"/>
    <cellStyle name="Comma 2 2 5 2 6 2 3 3" xfId="7499" xr:uid="{00000000-0005-0000-0000-000092120000}"/>
    <cellStyle name="Comma 2 2 5 2 6 2 4" xfId="10591" xr:uid="{00000000-0005-0000-0000-000093120000}"/>
    <cellStyle name="Comma 2 2 5 2 6 2 5" xfId="5916" xr:uid="{00000000-0005-0000-0000-000094120000}"/>
    <cellStyle name="Comma 2 2 5 2 6 3" xfId="1870" xr:uid="{00000000-0005-0000-0000-000095120000}"/>
    <cellStyle name="Comma 2 2 5 2 6 3 2" xfId="11165" xr:uid="{00000000-0005-0000-0000-000096120000}"/>
    <cellStyle name="Comma 2 2 5 2 6 3 3" xfId="8073" xr:uid="{00000000-0005-0000-0000-000097120000}"/>
    <cellStyle name="Comma 2 2 5 2 6 4" xfId="3740" xr:uid="{00000000-0005-0000-0000-000098120000}"/>
    <cellStyle name="Comma 2 2 5 2 6 4 2" xfId="13035" xr:uid="{00000000-0005-0000-0000-000099120000}"/>
    <cellStyle name="Comma 2 2 5 2 6 4 3" xfId="6851" xr:uid="{00000000-0005-0000-0000-00009A120000}"/>
    <cellStyle name="Comma 2 2 5 2 6 5" xfId="9943" xr:uid="{00000000-0005-0000-0000-00009B120000}"/>
    <cellStyle name="Comma 2 2 5 2 6 6" xfId="4981" xr:uid="{00000000-0005-0000-0000-00009C120000}"/>
    <cellStyle name="Comma 2 2 5 2 7" xfId="972" xr:uid="{00000000-0005-0000-0000-00009D120000}"/>
    <cellStyle name="Comma 2 2 5 2 7 2" xfId="2194" xr:uid="{00000000-0005-0000-0000-00009E120000}"/>
    <cellStyle name="Comma 2 2 5 2 7 2 2" xfId="11489" xr:uid="{00000000-0005-0000-0000-00009F120000}"/>
    <cellStyle name="Comma 2 2 5 2 7 2 3" xfId="8397" xr:uid="{00000000-0005-0000-0000-0000A0120000}"/>
    <cellStyle name="Comma 2 2 5 2 7 3" xfId="4064" xr:uid="{00000000-0005-0000-0000-0000A1120000}"/>
    <cellStyle name="Comma 2 2 5 2 7 3 2" xfId="13359" xr:uid="{00000000-0005-0000-0000-0000A2120000}"/>
    <cellStyle name="Comma 2 2 5 2 7 3 3" xfId="7175" xr:uid="{00000000-0005-0000-0000-0000A3120000}"/>
    <cellStyle name="Comma 2 2 5 2 7 4" xfId="10267" xr:uid="{00000000-0005-0000-0000-0000A4120000}"/>
    <cellStyle name="Comma 2 2 5 2 7 5" xfId="5305" xr:uid="{00000000-0005-0000-0000-0000A5120000}"/>
    <cellStyle name="Comma 2 2 5 2 8" xfId="378" xr:uid="{00000000-0005-0000-0000-0000A6120000}"/>
    <cellStyle name="Comma 2 2 5 2 8 2" xfId="2535" xr:uid="{00000000-0005-0000-0000-0000A7120000}"/>
    <cellStyle name="Comma 2 2 5 2 8 2 2" xfId="11830" xr:uid="{00000000-0005-0000-0000-0000A8120000}"/>
    <cellStyle name="Comma 2 2 5 2 8 2 3" xfId="8738" xr:uid="{00000000-0005-0000-0000-0000A9120000}"/>
    <cellStyle name="Comma 2 2 5 2 8 3" xfId="3470" xr:uid="{00000000-0005-0000-0000-0000AA120000}"/>
    <cellStyle name="Comma 2 2 5 2 8 3 2" xfId="12765" xr:uid="{00000000-0005-0000-0000-0000AB120000}"/>
    <cellStyle name="Comma 2 2 5 2 8 3 3" xfId="6581" xr:uid="{00000000-0005-0000-0000-0000AC120000}"/>
    <cellStyle name="Comma 2 2 5 2 8 4" xfId="9673" xr:uid="{00000000-0005-0000-0000-0000AD120000}"/>
    <cellStyle name="Comma 2 2 5 2 8 5" xfId="5646" xr:uid="{00000000-0005-0000-0000-0000AE120000}"/>
    <cellStyle name="Comma 2 2 5 2 9" xfId="1600" xr:uid="{00000000-0005-0000-0000-0000AF120000}"/>
    <cellStyle name="Comma 2 2 5 2 9 2" xfId="10895" xr:uid="{00000000-0005-0000-0000-0000B0120000}"/>
    <cellStyle name="Comma 2 2 5 2 9 3" xfId="7803" xr:uid="{00000000-0005-0000-0000-0000B1120000}"/>
    <cellStyle name="Comma 2 2 5 3" xfId="54" xr:uid="{00000000-0005-0000-0000-0000B2120000}"/>
    <cellStyle name="Comma 2 2 5 3 10" xfId="9349" xr:uid="{00000000-0005-0000-0000-0000B3120000}"/>
    <cellStyle name="Comma 2 2 5 3 11" xfId="4727" xr:uid="{00000000-0005-0000-0000-0000B4120000}"/>
    <cellStyle name="Comma 2 2 5 3 2" xfId="216" xr:uid="{00000000-0005-0000-0000-0000B5120000}"/>
    <cellStyle name="Comma 2 2 5 3 2 2" xfId="827" xr:uid="{00000000-0005-0000-0000-0000B6120000}"/>
    <cellStyle name="Comma 2 2 5 3 2 2 2" xfId="1438" xr:uid="{00000000-0005-0000-0000-0000B7120000}"/>
    <cellStyle name="Comma 2 2 5 3 2 2 2 2" xfId="2984" xr:uid="{00000000-0005-0000-0000-0000B8120000}"/>
    <cellStyle name="Comma 2 2 5 3 2 2 2 2 2" xfId="12279" xr:uid="{00000000-0005-0000-0000-0000B9120000}"/>
    <cellStyle name="Comma 2 2 5 3 2 2 2 2 3" xfId="9187" xr:uid="{00000000-0005-0000-0000-0000BA120000}"/>
    <cellStyle name="Comma 2 2 5 3 2 2 2 3" xfId="4530" xr:uid="{00000000-0005-0000-0000-0000BB120000}"/>
    <cellStyle name="Comma 2 2 5 3 2 2 2 3 2" xfId="13825" xr:uid="{00000000-0005-0000-0000-0000BC120000}"/>
    <cellStyle name="Comma 2 2 5 3 2 2 2 3 3" xfId="7641" xr:uid="{00000000-0005-0000-0000-0000BD120000}"/>
    <cellStyle name="Comma 2 2 5 3 2 2 2 4" xfId="10733" xr:uid="{00000000-0005-0000-0000-0000BE120000}"/>
    <cellStyle name="Comma 2 2 5 3 2 2 2 5" xfId="6095" xr:uid="{00000000-0005-0000-0000-0000BF120000}"/>
    <cellStyle name="Comma 2 2 5 3 2 2 3" xfId="2049" xr:uid="{00000000-0005-0000-0000-0000C0120000}"/>
    <cellStyle name="Comma 2 2 5 3 2 2 3 2" xfId="11344" xr:uid="{00000000-0005-0000-0000-0000C1120000}"/>
    <cellStyle name="Comma 2 2 5 3 2 2 3 3" xfId="8252" xr:uid="{00000000-0005-0000-0000-0000C2120000}"/>
    <cellStyle name="Comma 2 2 5 3 2 2 4" xfId="3919" xr:uid="{00000000-0005-0000-0000-0000C3120000}"/>
    <cellStyle name="Comma 2 2 5 3 2 2 4 2" xfId="13214" xr:uid="{00000000-0005-0000-0000-0000C4120000}"/>
    <cellStyle name="Comma 2 2 5 3 2 2 4 3" xfId="7030" xr:uid="{00000000-0005-0000-0000-0000C5120000}"/>
    <cellStyle name="Comma 2 2 5 3 2 2 5" xfId="10122" xr:uid="{00000000-0005-0000-0000-0000C6120000}"/>
    <cellStyle name="Comma 2 2 5 3 2 2 6" xfId="5160" xr:uid="{00000000-0005-0000-0000-0000C7120000}"/>
    <cellStyle name="Comma 2 2 5 3 2 3" xfId="1151" xr:uid="{00000000-0005-0000-0000-0000C8120000}"/>
    <cellStyle name="Comma 2 2 5 3 2 3 2" xfId="2373" xr:uid="{00000000-0005-0000-0000-0000C9120000}"/>
    <cellStyle name="Comma 2 2 5 3 2 3 2 2" xfId="11668" xr:uid="{00000000-0005-0000-0000-0000CA120000}"/>
    <cellStyle name="Comma 2 2 5 3 2 3 2 3" xfId="8576" xr:uid="{00000000-0005-0000-0000-0000CB120000}"/>
    <cellStyle name="Comma 2 2 5 3 2 3 3" xfId="4243" xr:uid="{00000000-0005-0000-0000-0000CC120000}"/>
    <cellStyle name="Comma 2 2 5 3 2 3 3 2" xfId="13538" xr:uid="{00000000-0005-0000-0000-0000CD120000}"/>
    <cellStyle name="Comma 2 2 5 3 2 3 3 3" xfId="7354" xr:uid="{00000000-0005-0000-0000-0000CE120000}"/>
    <cellStyle name="Comma 2 2 5 3 2 3 4" xfId="10446" xr:uid="{00000000-0005-0000-0000-0000CF120000}"/>
    <cellStyle name="Comma 2 2 5 3 2 3 5" xfId="5484" xr:uid="{00000000-0005-0000-0000-0000D0120000}"/>
    <cellStyle name="Comma 2 2 5 3 2 4" xfId="556" xr:uid="{00000000-0005-0000-0000-0000D1120000}"/>
    <cellStyle name="Comma 2 2 5 3 2 4 2" xfId="2713" xr:uid="{00000000-0005-0000-0000-0000D2120000}"/>
    <cellStyle name="Comma 2 2 5 3 2 4 2 2" xfId="12008" xr:uid="{00000000-0005-0000-0000-0000D3120000}"/>
    <cellStyle name="Comma 2 2 5 3 2 4 2 3" xfId="8916" xr:uid="{00000000-0005-0000-0000-0000D4120000}"/>
    <cellStyle name="Comma 2 2 5 3 2 4 3" xfId="3648" xr:uid="{00000000-0005-0000-0000-0000D5120000}"/>
    <cellStyle name="Comma 2 2 5 3 2 4 3 2" xfId="12943" xr:uid="{00000000-0005-0000-0000-0000D6120000}"/>
    <cellStyle name="Comma 2 2 5 3 2 4 3 3" xfId="6759" xr:uid="{00000000-0005-0000-0000-0000D7120000}"/>
    <cellStyle name="Comma 2 2 5 3 2 4 4" xfId="9851" xr:uid="{00000000-0005-0000-0000-0000D8120000}"/>
    <cellStyle name="Comma 2 2 5 3 2 4 5" xfId="5824" xr:uid="{00000000-0005-0000-0000-0000D9120000}"/>
    <cellStyle name="Comma 2 2 5 3 2 5" xfId="1778" xr:uid="{00000000-0005-0000-0000-0000DA120000}"/>
    <cellStyle name="Comma 2 2 5 3 2 5 2" xfId="11073" xr:uid="{00000000-0005-0000-0000-0000DB120000}"/>
    <cellStyle name="Comma 2 2 5 3 2 5 3" xfId="7981" xr:uid="{00000000-0005-0000-0000-0000DC120000}"/>
    <cellStyle name="Comma 2 2 5 3 2 6" xfId="3308" xr:uid="{00000000-0005-0000-0000-0000DD120000}"/>
    <cellStyle name="Comma 2 2 5 3 2 6 2" xfId="12603" xr:uid="{00000000-0005-0000-0000-0000DE120000}"/>
    <cellStyle name="Comma 2 2 5 3 2 6 3" xfId="6419" xr:uid="{00000000-0005-0000-0000-0000DF120000}"/>
    <cellStyle name="Comma 2 2 5 3 2 7" xfId="9511" xr:uid="{00000000-0005-0000-0000-0000E0120000}"/>
    <cellStyle name="Comma 2 2 5 3 2 8" xfId="4889" xr:uid="{00000000-0005-0000-0000-0000E1120000}"/>
    <cellStyle name="Comma 2 2 5 3 3" xfId="289" xr:uid="{00000000-0005-0000-0000-0000E2120000}"/>
    <cellStyle name="Comma 2 2 5 3 3 2" xfId="900" xr:uid="{00000000-0005-0000-0000-0000E3120000}"/>
    <cellStyle name="Comma 2 2 5 3 3 2 2" xfId="1511" xr:uid="{00000000-0005-0000-0000-0000E4120000}"/>
    <cellStyle name="Comma 2 2 5 3 3 2 2 2" xfId="3057" xr:uid="{00000000-0005-0000-0000-0000E5120000}"/>
    <cellStyle name="Comma 2 2 5 3 3 2 2 2 2" xfId="12352" xr:uid="{00000000-0005-0000-0000-0000E6120000}"/>
    <cellStyle name="Comma 2 2 5 3 3 2 2 2 3" xfId="9260" xr:uid="{00000000-0005-0000-0000-0000E7120000}"/>
    <cellStyle name="Comma 2 2 5 3 3 2 2 3" xfId="4603" xr:uid="{00000000-0005-0000-0000-0000E8120000}"/>
    <cellStyle name="Comma 2 2 5 3 3 2 2 3 2" xfId="13898" xr:uid="{00000000-0005-0000-0000-0000E9120000}"/>
    <cellStyle name="Comma 2 2 5 3 3 2 2 3 3" xfId="7714" xr:uid="{00000000-0005-0000-0000-0000EA120000}"/>
    <cellStyle name="Comma 2 2 5 3 3 2 2 4" xfId="10806" xr:uid="{00000000-0005-0000-0000-0000EB120000}"/>
    <cellStyle name="Comma 2 2 5 3 3 2 2 5" xfId="6168" xr:uid="{00000000-0005-0000-0000-0000EC120000}"/>
    <cellStyle name="Comma 2 2 5 3 3 2 3" xfId="2122" xr:uid="{00000000-0005-0000-0000-0000ED120000}"/>
    <cellStyle name="Comma 2 2 5 3 3 2 3 2" xfId="11417" xr:uid="{00000000-0005-0000-0000-0000EE120000}"/>
    <cellStyle name="Comma 2 2 5 3 3 2 3 3" xfId="8325" xr:uid="{00000000-0005-0000-0000-0000EF120000}"/>
    <cellStyle name="Comma 2 2 5 3 3 2 4" xfId="3992" xr:uid="{00000000-0005-0000-0000-0000F0120000}"/>
    <cellStyle name="Comma 2 2 5 3 3 2 4 2" xfId="13287" xr:uid="{00000000-0005-0000-0000-0000F1120000}"/>
    <cellStyle name="Comma 2 2 5 3 3 2 4 3" xfId="7103" xr:uid="{00000000-0005-0000-0000-0000F2120000}"/>
    <cellStyle name="Comma 2 2 5 3 3 2 5" xfId="10195" xr:uid="{00000000-0005-0000-0000-0000F3120000}"/>
    <cellStyle name="Comma 2 2 5 3 3 2 6" xfId="5233" xr:uid="{00000000-0005-0000-0000-0000F4120000}"/>
    <cellStyle name="Comma 2 2 5 3 3 3" xfId="1224" xr:uid="{00000000-0005-0000-0000-0000F5120000}"/>
    <cellStyle name="Comma 2 2 5 3 3 3 2" xfId="2446" xr:uid="{00000000-0005-0000-0000-0000F6120000}"/>
    <cellStyle name="Comma 2 2 5 3 3 3 2 2" xfId="11741" xr:uid="{00000000-0005-0000-0000-0000F7120000}"/>
    <cellStyle name="Comma 2 2 5 3 3 3 2 3" xfId="8649" xr:uid="{00000000-0005-0000-0000-0000F8120000}"/>
    <cellStyle name="Comma 2 2 5 3 3 3 3" xfId="4316" xr:uid="{00000000-0005-0000-0000-0000F9120000}"/>
    <cellStyle name="Comma 2 2 5 3 3 3 3 2" xfId="13611" xr:uid="{00000000-0005-0000-0000-0000FA120000}"/>
    <cellStyle name="Comma 2 2 5 3 3 3 3 3" xfId="7427" xr:uid="{00000000-0005-0000-0000-0000FB120000}"/>
    <cellStyle name="Comma 2 2 5 3 3 3 4" xfId="10519" xr:uid="{00000000-0005-0000-0000-0000FC120000}"/>
    <cellStyle name="Comma 2 2 5 3 3 3 5" xfId="5557" xr:uid="{00000000-0005-0000-0000-0000FD120000}"/>
    <cellStyle name="Comma 2 2 5 3 3 4" xfId="467" xr:uid="{00000000-0005-0000-0000-0000FE120000}"/>
    <cellStyle name="Comma 2 2 5 3 3 4 2" xfId="2624" xr:uid="{00000000-0005-0000-0000-0000FF120000}"/>
    <cellStyle name="Comma 2 2 5 3 3 4 2 2" xfId="11919" xr:uid="{00000000-0005-0000-0000-000000130000}"/>
    <cellStyle name="Comma 2 2 5 3 3 4 2 3" xfId="8827" xr:uid="{00000000-0005-0000-0000-000001130000}"/>
    <cellStyle name="Comma 2 2 5 3 3 4 3" xfId="3559" xr:uid="{00000000-0005-0000-0000-000002130000}"/>
    <cellStyle name="Comma 2 2 5 3 3 4 3 2" xfId="12854" xr:uid="{00000000-0005-0000-0000-000003130000}"/>
    <cellStyle name="Comma 2 2 5 3 3 4 3 3" xfId="6670" xr:uid="{00000000-0005-0000-0000-000004130000}"/>
    <cellStyle name="Comma 2 2 5 3 3 4 4" xfId="9762" xr:uid="{00000000-0005-0000-0000-000005130000}"/>
    <cellStyle name="Comma 2 2 5 3 3 4 5" xfId="5735" xr:uid="{00000000-0005-0000-0000-000006130000}"/>
    <cellStyle name="Comma 2 2 5 3 3 5" xfId="1689" xr:uid="{00000000-0005-0000-0000-000007130000}"/>
    <cellStyle name="Comma 2 2 5 3 3 5 2" xfId="10984" xr:uid="{00000000-0005-0000-0000-000008130000}"/>
    <cellStyle name="Comma 2 2 5 3 3 5 3" xfId="7892" xr:uid="{00000000-0005-0000-0000-000009130000}"/>
    <cellStyle name="Comma 2 2 5 3 3 6" xfId="3381" xr:uid="{00000000-0005-0000-0000-00000A130000}"/>
    <cellStyle name="Comma 2 2 5 3 3 6 2" xfId="12676" xr:uid="{00000000-0005-0000-0000-00000B130000}"/>
    <cellStyle name="Comma 2 2 5 3 3 6 3" xfId="6492" xr:uid="{00000000-0005-0000-0000-00000C130000}"/>
    <cellStyle name="Comma 2 2 5 3 3 7" xfId="9584" xr:uid="{00000000-0005-0000-0000-00000D130000}"/>
    <cellStyle name="Comma 2 2 5 3 3 8" xfId="4800" xr:uid="{00000000-0005-0000-0000-00000E130000}"/>
    <cellStyle name="Comma 2 2 5 3 4" xfId="127" xr:uid="{00000000-0005-0000-0000-00000F130000}"/>
    <cellStyle name="Comma 2 2 5 3 4 2" xfId="1062" xr:uid="{00000000-0005-0000-0000-000010130000}"/>
    <cellStyle name="Comma 2 2 5 3 4 2 2" xfId="2284" xr:uid="{00000000-0005-0000-0000-000011130000}"/>
    <cellStyle name="Comma 2 2 5 3 4 2 2 2" xfId="11579" xr:uid="{00000000-0005-0000-0000-000012130000}"/>
    <cellStyle name="Comma 2 2 5 3 4 2 2 3" xfId="8487" xr:uid="{00000000-0005-0000-0000-000013130000}"/>
    <cellStyle name="Comma 2 2 5 3 4 2 3" xfId="4154" xr:uid="{00000000-0005-0000-0000-000014130000}"/>
    <cellStyle name="Comma 2 2 5 3 4 2 3 2" xfId="13449" xr:uid="{00000000-0005-0000-0000-000015130000}"/>
    <cellStyle name="Comma 2 2 5 3 4 2 3 3" xfId="7265" xr:uid="{00000000-0005-0000-0000-000016130000}"/>
    <cellStyle name="Comma 2 2 5 3 4 2 4" xfId="10357" xr:uid="{00000000-0005-0000-0000-000017130000}"/>
    <cellStyle name="Comma 2 2 5 3 4 2 5" xfId="5395" xr:uid="{00000000-0005-0000-0000-000018130000}"/>
    <cellStyle name="Comma 2 2 5 3 4 3" xfId="738" xr:uid="{00000000-0005-0000-0000-000019130000}"/>
    <cellStyle name="Comma 2 2 5 3 4 3 2" xfId="2895" xr:uid="{00000000-0005-0000-0000-00001A130000}"/>
    <cellStyle name="Comma 2 2 5 3 4 3 2 2" xfId="12190" xr:uid="{00000000-0005-0000-0000-00001B130000}"/>
    <cellStyle name="Comma 2 2 5 3 4 3 2 3" xfId="9098" xr:uid="{00000000-0005-0000-0000-00001C130000}"/>
    <cellStyle name="Comma 2 2 5 3 4 3 3" xfId="3830" xr:uid="{00000000-0005-0000-0000-00001D130000}"/>
    <cellStyle name="Comma 2 2 5 3 4 3 3 2" xfId="13125" xr:uid="{00000000-0005-0000-0000-00001E130000}"/>
    <cellStyle name="Comma 2 2 5 3 4 3 3 3" xfId="6941" xr:uid="{00000000-0005-0000-0000-00001F130000}"/>
    <cellStyle name="Comma 2 2 5 3 4 3 4" xfId="10033" xr:uid="{00000000-0005-0000-0000-000020130000}"/>
    <cellStyle name="Comma 2 2 5 3 4 3 5" xfId="6006" xr:uid="{00000000-0005-0000-0000-000021130000}"/>
    <cellStyle name="Comma 2 2 5 3 4 4" xfId="1960" xr:uid="{00000000-0005-0000-0000-000022130000}"/>
    <cellStyle name="Comma 2 2 5 3 4 4 2" xfId="11255" xr:uid="{00000000-0005-0000-0000-000023130000}"/>
    <cellStyle name="Comma 2 2 5 3 4 4 3" xfId="8163" xr:uid="{00000000-0005-0000-0000-000024130000}"/>
    <cellStyle name="Comma 2 2 5 3 4 5" xfId="3219" xr:uid="{00000000-0005-0000-0000-000025130000}"/>
    <cellStyle name="Comma 2 2 5 3 4 5 2" xfId="12514" xr:uid="{00000000-0005-0000-0000-000026130000}"/>
    <cellStyle name="Comma 2 2 5 3 4 5 3" xfId="6330" xr:uid="{00000000-0005-0000-0000-000027130000}"/>
    <cellStyle name="Comma 2 2 5 3 4 6" xfId="9422" xr:uid="{00000000-0005-0000-0000-000028130000}"/>
    <cellStyle name="Comma 2 2 5 3 4 7" xfId="5071" xr:uid="{00000000-0005-0000-0000-000029130000}"/>
    <cellStyle name="Comma 2 2 5 3 5" xfId="665" xr:uid="{00000000-0005-0000-0000-00002A130000}"/>
    <cellStyle name="Comma 2 2 5 3 5 2" xfId="1313" xr:uid="{00000000-0005-0000-0000-00002B130000}"/>
    <cellStyle name="Comma 2 2 5 3 5 2 2" xfId="2822" xr:uid="{00000000-0005-0000-0000-00002C130000}"/>
    <cellStyle name="Comma 2 2 5 3 5 2 2 2" xfId="12117" xr:uid="{00000000-0005-0000-0000-00002D130000}"/>
    <cellStyle name="Comma 2 2 5 3 5 2 2 3" xfId="9025" xr:uid="{00000000-0005-0000-0000-00002E130000}"/>
    <cellStyle name="Comma 2 2 5 3 5 2 3" xfId="4405" xr:uid="{00000000-0005-0000-0000-00002F130000}"/>
    <cellStyle name="Comma 2 2 5 3 5 2 3 2" xfId="13700" xr:uid="{00000000-0005-0000-0000-000030130000}"/>
    <cellStyle name="Comma 2 2 5 3 5 2 3 3" xfId="7516" xr:uid="{00000000-0005-0000-0000-000031130000}"/>
    <cellStyle name="Comma 2 2 5 3 5 2 4" xfId="10608" xr:uid="{00000000-0005-0000-0000-000032130000}"/>
    <cellStyle name="Comma 2 2 5 3 5 2 5" xfId="5933" xr:uid="{00000000-0005-0000-0000-000033130000}"/>
    <cellStyle name="Comma 2 2 5 3 5 3" xfId="1887" xr:uid="{00000000-0005-0000-0000-000034130000}"/>
    <cellStyle name="Comma 2 2 5 3 5 3 2" xfId="11182" xr:uid="{00000000-0005-0000-0000-000035130000}"/>
    <cellStyle name="Comma 2 2 5 3 5 3 3" xfId="8090" xr:uid="{00000000-0005-0000-0000-000036130000}"/>
    <cellStyle name="Comma 2 2 5 3 5 4" xfId="3757" xr:uid="{00000000-0005-0000-0000-000037130000}"/>
    <cellStyle name="Comma 2 2 5 3 5 4 2" xfId="13052" xr:uid="{00000000-0005-0000-0000-000038130000}"/>
    <cellStyle name="Comma 2 2 5 3 5 4 3" xfId="6868" xr:uid="{00000000-0005-0000-0000-000039130000}"/>
    <cellStyle name="Comma 2 2 5 3 5 5" xfId="9960" xr:uid="{00000000-0005-0000-0000-00003A130000}"/>
    <cellStyle name="Comma 2 2 5 3 5 6" xfId="4998" xr:uid="{00000000-0005-0000-0000-00003B130000}"/>
    <cellStyle name="Comma 2 2 5 3 6" xfId="989" xr:uid="{00000000-0005-0000-0000-00003C130000}"/>
    <cellStyle name="Comma 2 2 5 3 6 2" xfId="2211" xr:uid="{00000000-0005-0000-0000-00003D130000}"/>
    <cellStyle name="Comma 2 2 5 3 6 2 2" xfId="11506" xr:uid="{00000000-0005-0000-0000-00003E130000}"/>
    <cellStyle name="Comma 2 2 5 3 6 2 3" xfId="8414" xr:uid="{00000000-0005-0000-0000-00003F130000}"/>
    <cellStyle name="Comma 2 2 5 3 6 3" xfId="4081" xr:uid="{00000000-0005-0000-0000-000040130000}"/>
    <cellStyle name="Comma 2 2 5 3 6 3 2" xfId="13376" xr:uid="{00000000-0005-0000-0000-000041130000}"/>
    <cellStyle name="Comma 2 2 5 3 6 3 3" xfId="7192" xr:uid="{00000000-0005-0000-0000-000042130000}"/>
    <cellStyle name="Comma 2 2 5 3 6 4" xfId="10284" xr:uid="{00000000-0005-0000-0000-000043130000}"/>
    <cellStyle name="Comma 2 2 5 3 6 5" xfId="5322" xr:uid="{00000000-0005-0000-0000-000044130000}"/>
    <cellStyle name="Comma 2 2 5 3 7" xfId="394" xr:uid="{00000000-0005-0000-0000-000045130000}"/>
    <cellStyle name="Comma 2 2 5 3 7 2" xfId="2551" xr:uid="{00000000-0005-0000-0000-000046130000}"/>
    <cellStyle name="Comma 2 2 5 3 7 2 2" xfId="11846" xr:uid="{00000000-0005-0000-0000-000047130000}"/>
    <cellStyle name="Comma 2 2 5 3 7 2 3" xfId="8754" xr:uid="{00000000-0005-0000-0000-000048130000}"/>
    <cellStyle name="Comma 2 2 5 3 7 3" xfId="3486" xr:uid="{00000000-0005-0000-0000-000049130000}"/>
    <cellStyle name="Comma 2 2 5 3 7 3 2" xfId="12781" xr:uid="{00000000-0005-0000-0000-00004A130000}"/>
    <cellStyle name="Comma 2 2 5 3 7 3 3" xfId="6597" xr:uid="{00000000-0005-0000-0000-00004B130000}"/>
    <cellStyle name="Comma 2 2 5 3 7 4" xfId="9689" xr:uid="{00000000-0005-0000-0000-00004C130000}"/>
    <cellStyle name="Comma 2 2 5 3 7 5" xfId="5662" xr:uid="{00000000-0005-0000-0000-00004D130000}"/>
    <cellStyle name="Comma 2 2 5 3 8" xfId="1616" xr:uid="{00000000-0005-0000-0000-00004E130000}"/>
    <cellStyle name="Comma 2 2 5 3 8 2" xfId="10911" xr:uid="{00000000-0005-0000-0000-00004F130000}"/>
    <cellStyle name="Comma 2 2 5 3 8 3" xfId="7819" xr:uid="{00000000-0005-0000-0000-000050130000}"/>
    <cellStyle name="Comma 2 2 5 3 9" xfId="3146" xr:uid="{00000000-0005-0000-0000-000051130000}"/>
    <cellStyle name="Comma 2 2 5 3 9 2" xfId="12441" xr:uid="{00000000-0005-0000-0000-000052130000}"/>
    <cellStyle name="Comma 2 2 5 3 9 3" xfId="6257" xr:uid="{00000000-0005-0000-0000-000053130000}"/>
    <cellStyle name="Comma 2 2 5 4" xfId="180" xr:uid="{00000000-0005-0000-0000-000054130000}"/>
    <cellStyle name="Comma 2 2 5 4 2" xfId="791" xr:uid="{00000000-0005-0000-0000-000055130000}"/>
    <cellStyle name="Comma 2 2 5 4 2 2" xfId="1402" xr:uid="{00000000-0005-0000-0000-000056130000}"/>
    <cellStyle name="Comma 2 2 5 4 2 2 2" xfId="2948" xr:uid="{00000000-0005-0000-0000-000057130000}"/>
    <cellStyle name="Comma 2 2 5 4 2 2 2 2" xfId="12243" xr:uid="{00000000-0005-0000-0000-000058130000}"/>
    <cellStyle name="Comma 2 2 5 4 2 2 2 3" xfId="9151" xr:uid="{00000000-0005-0000-0000-000059130000}"/>
    <cellStyle name="Comma 2 2 5 4 2 2 3" xfId="4494" xr:uid="{00000000-0005-0000-0000-00005A130000}"/>
    <cellStyle name="Comma 2 2 5 4 2 2 3 2" xfId="13789" xr:uid="{00000000-0005-0000-0000-00005B130000}"/>
    <cellStyle name="Comma 2 2 5 4 2 2 3 3" xfId="7605" xr:uid="{00000000-0005-0000-0000-00005C130000}"/>
    <cellStyle name="Comma 2 2 5 4 2 2 4" xfId="10697" xr:uid="{00000000-0005-0000-0000-00005D130000}"/>
    <cellStyle name="Comma 2 2 5 4 2 2 5" xfId="6059" xr:uid="{00000000-0005-0000-0000-00005E130000}"/>
    <cellStyle name="Comma 2 2 5 4 2 3" xfId="2013" xr:uid="{00000000-0005-0000-0000-00005F130000}"/>
    <cellStyle name="Comma 2 2 5 4 2 3 2" xfId="11308" xr:uid="{00000000-0005-0000-0000-000060130000}"/>
    <cellStyle name="Comma 2 2 5 4 2 3 3" xfId="8216" xr:uid="{00000000-0005-0000-0000-000061130000}"/>
    <cellStyle name="Comma 2 2 5 4 2 4" xfId="3883" xr:uid="{00000000-0005-0000-0000-000062130000}"/>
    <cellStyle name="Comma 2 2 5 4 2 4 2" xfId="13178" xr:uid="{00000000-0005-0000-0000-000063130000}"/>
    <cellStyle name="Comma 2 2 5 4 2 4 3" xfId="6994" xr:uid="{00000000-0005-0000-0000-000064130000}"/>
    <cellStyle name="Comma 2 2 5 4 2 5" xfId="10086" xr:uid="{00000000-0005-0000-0000-000065130000}"/>
    <cellStyle name="Comma 2 2 5 4 2 6" xfId="5124" xr:uid="{00000000-0005-0000-0000-000066130000}"/>
    <cellStyle name="Comma 2 2 5 4 3" xfId="1115" xr:uid="{00000000-0005-0000-0000-000067130000}"/>
    <cellStyle name="Comma 2 2 5 4 3 2" xfId="2337" xr:uid="{00000000-0005-0000-0000-000068130000}"/>
    <cellStyle name="Comma 2 2 5 4 3 2 2" xfId="11632" xr:uid="{00000000-0005-0000-0000-000069130000}"/>
    <cellStyle name="Comma 2 2 5 4 3 2 3" xfId="8540" xr:uid="{00000000-0005-0000-0000-00006A130000}"/>
    <cellStyle name="Comma 2 2 5 4 3 3" xfId="4207" xr:uid="{00000000-0005-0000-0000-00006B130000}"/>
    <cellStyle name="Comma 2 2 5 4 3 3 2" xfId="13502" xr:uid="{00000000-0005-0000-0000-00006C130000}"/>
    <cellStyle name="Comma 2 2 5 4 3 3 3" xfId="7318" xr:uid="{00000000-0005-0000-0000-00006D130000}"/>
    <cellStyle name="Comma 2 2 5 4 3 4" xfId="10410" xr:uid="{00000000-0005-0000-0000-00006E130000}"/>
    <cellStyle name="Comma 2 2 5 4 3 5" xfId="5448" xr:uid="{00000000-0005-0000-0000-00006F130000}"/>
    <cellStyle name="Comma 2 2 5 4 4" xfId="520" xr:uid="{00000000-0005-0000-0000-000070130000}"/>
    <cellStyle name="Comma 2 2 5 4 4 2" xfId="2677" xr:uid="{00000000-0005-0000-0000-000071130000}"/>
    <cellStyle name="Comma 2 2 5 4 4 2 2" xfId="11972" xr:uid="{00000000-0005-0000-0000-000072130000}"/>
    <cellStyle name="Comma 2 2 5 4 4 2 3" xfId="8880" xr:uid="{00000000-0005-0000-0000-000073130000}"/>
    <cellStyle name="Comma 2 2 5 4 4 3" xfId="3612" xr:uid="{00000000-0005-0000-0000-000074130000}"/>
    <cellStyle name="Comma 2 2 5 4 4 3 2" xfId="12907" xr:uid="{00000000-0005-0000-0000-000075130000}"/>
    <cellStyle name="Comma 2 2 5 4 4 3 3" xfId="6723" xr:uid="{00000000-0005-0000-0000-000076130000}"/>
    <cellStyle name="Comma 2 2 5 4 4 4" xfId="9815" xr:uid="{00000000-0005-0000-0000-000077130000}"/>
    <cellStyle name="Comma 2 2 5 4 4 5" xfId="5788" xr:uid="{00000000-0005-0000-0000-000078130000}"/>
    <cellStyle name="Comma 2 2 5 4 5" xfId="1742" xr:uid="{00000000-0005-0000-0000-000079130000}"/>
    <cellStyle name="Comma 2 2 5 4 5 2" xfId="11037" xr:uid="{00000000-0005-0000-0000-00007A130000}"/>
    <cellStyle name="Comma 2 2 5 4 5 3" xfId="7945" xr:uid="{00000000-0005-0000-0000-00007B130000}"/>
    <cellStyle name="Comma 2 2 5 4 6" xfId="3272" xr:uid="{00000000-0005-0000-0000-00007C130000}"/>
    <cellStyle name="Comma 2 2 5 4 6 2" xfId="12567" xr:uid="{00000000-0005-0000-0000-00007D130000}"/>
    <cellStyle name="Comma 2 2 5 4 6 3" xfId="6383" xr:uid="{00000000-0005-0000-0000-00007E130000}"/>
    <cellStyle name="Comma 2 2 5 4 7" xfId="9475" xr:uid="{00000000-0005-0000-0000-00007F130000}"/>
    <cellStyle name="Comma 2 2 5 4 8" xfId="4853" xr:uid="{00000000-0005-0000-0000-000080130000}"/>
    <cellStyle name="Comma 2 2 5 5" xfId="253" xr:uid="{00000000-0005-0000-0000-000081130000}"/>
    <cellStyle name="Comma 2 2 5 5 2" xfId="864" xr:uid="{00000000-0005-0000-0000-000082130000}"/>
    <cellStyle name="Comma 2 2 5 5 2 2" xfId="1475" xr:uid="{00000000-0005-0000-0000-000083130000}"/>
    <cellStyle name="Comma 2 2 5 5 2 2 2" xfId="3021" xr:uid="{00000000-0005-0000-0000-000084130000}"/>
    <cellStyle name="Comma 2 2 5 5 2 2 2 2" xfId="12316" xr:uid="{00000000-0005-0000-0000-000085130000}"/>
    <cellStyle name="Comma 2 2 5 5 2 2 2 3" xfId="9224" xr:uid="{00000000-0005-0000-0000-000086130000}"/>
    <cellStyle name="Comma 2 2 5 5 2 2 3" xfId="4567" xr:uid="{00000000-0005-0000-0000-000087130000}"/>
    <cellStyle name="Comma 2 2 5 5 2 2 3 2" xfId="13862" xr:uid="{00000000-0005-0000-0000-000088130000}"/>
    <cellStyle name="Comma 2 2 5 5 2 2 3 3" xfId="7678" xr:uid="{00000000-0005-0000-0000-000089130000}"/>
    <cellStyle name="Comma 2 2 5 5 2 2 4" xfId="10770" xr:uid="{00000000-0005-0000-0000-00008A130000}"/>
    <cellStyle name="Comma 2 2 5 5 2 2 5" xfId="6132" xr:uid="{00000000-0005-0000-0000-00008B130000}"/>
    <cellStyle name="Comma 2 2 5 5 2 3" xfId="2086" xr:uid="{00000000-0005-0000-0000-00008C130000}"/>
    <cellStyle name="Comma 2 2 5 5 2 3 2" xfId="11381" xr:uid="{00000000-0005-0000-0000-00008D130000}"/>
    <cellStyle name="Comma 2 2 5 5 2 3 3" xfId="8289" xr:uid="{00000000-0005-0000-0000-00008E130000}"/>
    <cellStyle name="Comma 2 2 5 5 2 4" xfId="3956" xr:uid="{00000000-0005-0000-0000-00008F130000}"/>
    <cellStyle name="Comma 2 2 5 5 2 4 2" xfId="13251" xr:uid="{00000000-0005-0000-0000-000090130000}"/>
    <cellStyle name="Comma 2 2 5 5 2 4 3" xfId="7067" xr:uid="{00000000-0005-0000-0000-000091130000}"/>
    <cellStyle name="Comma 2 2 5 5 2 5" xfId="10159" xr:uid="{00000000-0005-0000-0000-000092130000}"/>
    <cellStyle name="Comma 2 2 5 5 2 6" xfId="5197" xr:uid="{00000000-0005-0000-0000-000093130000}"/>
    <cellStyle name="Comma 2 2 5 5 3" xfId="1188" xr:uid="{00000000-0005-0000-0000-000094130000}"/>
    <cellStyle name="Comma 2 2 5 5 3 2" xfId="2410" xr:uid="{00000000-0005-0000-0000-000095130000}"/>
    <cellStyle name="Comma 2 2 5 5 3 2 2" xfId="11705" xr:uid="{00000000-0005-0000-0000-000096130000}"/>
    <cellStyle name="Comma 2 2 5 5 3 2 3" xfId="8613" xr:uid="{00000000-0005-0000-0000-000097130000}"/>
    <cellStyle name="Comma 2 2 5 5 3 3" xfId="4280" xr:uid="{00000000-0005-0000-0000-000098130000}"/>
    <cellStyle name="Comma 2 2 5 5 3 3 2" xfId="13575" xr:uid="{00000000-0005-0000-0000-000099130000}"/>
    <cellStyle name="Comma 2 2 5 5 3 3 3" xfId="7391" xr:uid="{00000000-0005-0000-0000-00009A130000}"/>
    <cellStyle name="Comma 2 2 5 5 3 4" xfId="10483" xr:uid="{00000000-0005-0000-0000-00009B130000}"/>
    <cellStyle name="Comma 2 2 5 5 3 5" xfId="5521" xr:uid="{00000000-0005-0000-0000-00009C130000}"/>
    <cellStyle name="Comma 2 2 5 5 4" xfId="431" xr:uid="{00000000-0005-0000-0000-00009D130000}"/>
    <cellStyle name="Comma 2 2 5 5 4 2" xfId="2588" xr:uid="{00000000-0005-0000-0000-00009E130000}"/>
    <cellStyle name="Comma 2 2 5 5 4 2 2" xfId="11883" xr:uid="{00000000-0005-0000-0000-00009F130000}"/>
    <cellStyle name="Comma 2 2 5 5 4 2 3" xfId="8791" xr:uid="{00000000-0005-0000-0000-0000A0130000}"/>
    <cellStyle name="Comma 2 2 5 5 4 3" xfId="3523" xr:uid="{00000000-0005-0000-0000-0000A1130000}"/>
    <cellStyle name="Comma 2 2 5 5 4 3 2" xfId="12818" xr:uid="{00000000-0005-0000-0000-0000A2130000}"/>
    <cellStyle name="Comma 2 2 5 5 4 3 3" xfId="6634" xr:uid="{00000000-0005-0000-0000-0000A3130000}"/>
    <cellStyle name="Comma 2 2 5 5 4 4" xfId="9726" xr:uid="{00000000-0005-0000-0000-0000A4130000}"/>
    <cellStyle name="Comma 2 2 5 5 4 5" xfId="5699" xr:uid="{00000000-0005-0000-0000-0000A5130000}"/>
    <cellStyle name="Comma 2 2 5 5 5" xfId="1653" xr:uid="{00000000-0005-0000-0000-0000A6130000}"/>
    <cellStyle name="Comma 2 2 5 5 5 2" xfId="10948" xr:uid="{00000000-0005-0000-0000-0000A7130000}"/>
    <cellStyle name="Comma 2 2 5 5 5 3" xfId="7856" xr:uid="{00000000-0005-0000-0000-0000A8130000}"/>
    <cellStyle name="Comma 2 2 5 5 6" xfId="3345" xr:uid="{00000000-0005-0000-0000-0000A9130000}"/>
    <cellStyle name="Comma 2 2 5 5 6 2" xfId="12640" xr:uid="{00000000-0005-0000-0000-0000AA130000}"/>
    <cellStyle name="Comma 2 2 5 5 6 3" xfId="6456" xr:uid="{00000000-0005-0000-0000-0000AB130000}"/>
    <cellStyle name="Comma 2 2 5 5 7" xfId="9548" xr:uid="{00000000-0005-0000-0000-0000AC130000}"/>
    <cellStyle name="Comma 2 2 5 5 8" xfId="4764" xr:uid="{00000000-0005-0000-0000-0000AD130000}"/>
    <cellStyle name="Comma 2 2 5 6" xfId="91" xr:uid="{00000000-0005-0000-0000-0000AE130000}"/>
    <cellStyle name="Comma 2 2 5 6 2" xfId="702" xr:uid="{00000000-0005-0000-0000-0000AF130000}"/>
    <cellStyle name="Comma 2 2 5 6 2 2" xfId="1349" xr:uid="{00000000-0005-0000-0000-0000B0130000}"/>
    <cellStyle name="Comma 2 2 5 6 2 2 2" xfId="2859" xr:uid="{00000000-0005-0000-0000-0000B1130000}"/>
    <cellStyle name="Comma 2 2 5 6 2 2 2 2" xfId="12154" xr:uid="{00000000-0005-0000-0000-0000B2130000}"/>
    <cellStyle name="Comma 2 2 5 6 2 2 2 3" xfId="9062" xr:uid="{00000000-0005-0000-0000-0000B3130000}"/>
    <cellStyle name="Comma 2 2 5 6 2 2 3" xfId="4441" xr:uid="{00000000-0005-0000-0000-0000B4130000}"/>
    <cellStyle name="Comma 2 2 5 6 2 2 3 2" xfId="13736" xr:uid="{00000000-0005-0000-0000-0000B5130000}"/>
    <cellStyle name="Comma 2 2 5 6 2 2 3 3" xfId="7552" xr:uid="{00000000-0005-0000-0000-0000B6130000}"/>
    <cellStyle name="Comma 2 2 5 6 2 2 4" xfId="10644" xr:uid="{00000000-0005-0000-0000-0000B7130000}"/>
    <cellStyle name="Comma 2 2 5 6 2 2 5" xfId="5970" xr:uid="{00000000-0005-0000-0000-0000B8130000}"/>
    <cellStyle name="Comma 2 2 5 6 2 3" xfId="1924" xr:uid="{00000000-0005-0000-0000-0000B9130000}"/>
    <cellStyle name="Comma 2 2 5 6 2 3 2" xfId="11219" xr:uid="{00000000-0005-0000-0000-0000BA130000}"/>
    <cellStyle name="Comma 2 2 5 6 2 3 3" xfId="8127" xr:uid="{00000000-0005-0000-0000-0000BB130000}"/>
    <cellStyle name="Comma 2 2 5 6 2 4" xfId="3794" xr:uid="{00000000-0005-0000-0000-0000BC130000}"/>
    <cellStyle name="Comma 2 2 5 6 2 4 2" xfId="13089" xr:uid="{00000000-0005-0000-0000-0000BD130000}"/>
    <cellStyle name="Comma 2 2 5 6 2 4 3" xfId="6905" xr:uid="{00000000-0005-0000-0000-0000BE130000}"/>
    <cellStyle name="Comma 2 2 5 6 2 5" xfId="9997" xr:uid="{00000000-0005-0000-0000-0000BF130000}"/>
    <cellStyle name="Comma 2 2 5 6 2 6" xfId="5035" xr:uid="{00000000-0005-0000-0000-0000C0130000}"/>
    <cellStyle name="Comma 2 2 5 6 3" xfId="1026" xr:uid="{00000000-0005-0000-0000-0000C1130000}"/>
    <cellStyle name="Comma 2 2 5 6 3 2" xfId="2248" xr:uid="{00000000-0005-0000-0000-0000C2130000}"/>
    <cellStyle name="Comma 2 2 5 6 3 2 2" xfId="11543" xr:uid="{00000000-0005-0000-0000-0000C3130000}"/>
    <cellStyle name="Comma 2 2 5 6 3 2 3" xfId="8451" xr:uid="{00000000-0005-0000-0000-0000C4130000}"/>
    <cellStyle name="Comma 2 2 5 6 3 3" xfId="4118" xr:uid="{00000000-0005-0000-0000-0000C5130000}"/>
    <cellStyle name="Comma 2 2 5 6 3 3 2" xfId="13413" xr:uid="{00000000-0005-0000-0000-0000C6130000}"/>
    <cellStyle name="Comma 2 2 5 6 3 3 3" xfId="7229" xr:uid="{00000000-0005-0000-0000-0000C7130000}"/>
    <cellStyle name="Comma 2 2 5 6 3 4" xfId="10321" xr:uid="{00000000-0005-0000-0000-0000C8130000}"/>
    <cellStyle name="Comma 2 2 5 6 3 5" xfId="5359" xr:uid="{00000000-0005-0000-0000-0000C9130000}"/>
    <cellStyle name="Comma 2 2 5 6 4" xfId="593" xr:uid="{00000000-0005-0000-0000-0000CA130000}"/>
    <cellStyle name="Comma 2 2 5 6 4 2" xfId="2750" xr:uid="{00000000-0005-0000-0000-0000CB130000}"/>
    <cellStyle name="Comma 2 2 5 6 4 2 2" xfId="12045" xr:uid="{00000000-0005-0000-0000-0000CC130000}"/>
    <cellStyle name="Comma 2 2 5 6 4 2 3" xfId="8953" xr:uid="{00000000-0005-0000-0000-0000CD130000}"/>
    <cellStyle name="Comma 2 2 5 6 4 3" xfId="3685" xr:uid="{00000000-0005-0000-0000-0000CE130000}"/>
    <cellStyle name="Comma 2 2 5 6 4 3 2" xfId="12980" xr:uid="{00000000-0005-0000-0000-0000CF130000}"/>
    <cellStyle name="Comma 2 2 5 6 4 3 3" xfId="6796" xr:uid="{00000000-0005-0000-0000-0000D0130000}"/>
    <cellStyle name="Comma 2 2 5 6 4 4" xfId="9888" xr:uid="{00000000-0005-0000-0000-0000D1130000}"/>
    <cellStyle name="Comma 2 2 5 6 4 5" xfId="5861" xr:uid="{00000000-0005-0000-0000-0000D2130000}"/>
    <cellStyle name="Comma 2 2 5 6 5" xfId="1815" xr:uid="{00000000-0005-0000-0000-0000D3130000}"/>
    <cellStyle name="Comma 2 2 5 6 5 2" xfId="11110" xr:uid="{00000000-0005-0000-0000-0000D4130000}"/>
    <cellStyle name="Comma 2 2 5 6 5 3" xfId="8018" xr:uid="{00000000-0005-0000-0000-0000D5130000}"/>
    <cellStyle name="Comma 2 2 5 6 6" xfId="3183" xr:uid="{00000000-0005-0000-0000-0000D6130000}"/>
    <cellStyle name="Comma 2 2 5 6 6 2" xfId="12478" xr:uid="{00000000-0005-0000-0000-0000D7130000}"/>
    <cellStyle name="Comma 2 2 5 6 6 3" xfId="6294" xr:uid="{00000000-0005-0000-0000-0000D8130000}"/>
    <cellStyle name="Comma 2 2 5 6 7" xfId="9386" xr:uid="{00000000-0005-0000-0000-0000D9130000}"/>
    <cellStyle name="Comma 2 2 5 6 8" xfId="4926" xr:uid="{00000000-0005-0000-0000-0000DA130000}"/>
    <cellStyle name="Comma 2 2 5 7" xfId="628" xr:uid="{00000000-0005-0000-0000-0000DB130000}"/>
    <cellStyle name="Comma 2 2 5 7 2" xfId="1276" xr:uid="{00000000-0005-0000-0000-0000DC130000}"/>
    <cellStyle name="Comma 2 2 5 7 2 2" xfId="2785" xr:uid="{00000000-0005-0000-0000-0000DD130000}"/>
    <cellStyle name="Comma 2 2 5 7 2 2 2" xfId="12080" xr:uid="{00000000-0005-0000-0000-0000DE130000}"/>
    <cellStyle name="Comma 2 2 5 7 2 2 3" xfId="8988" xr:uid="{00000000-0005-0000-0000-0000DF130000}"/>
    <cellStyle name="Comma 2 2 5 7 2 3" xfId="4368" xr:uid="{00000000-0005-0000-0000-0000E0130000}"/>
    <cellStyle name="Comma 2 2 5 7 2 3 2" xfId="13663" xr:uid="{00000000-0005-0000-0000-0000E1130000}"/>
    <cellStyle name="Comma 2 2 5 7 2 3 3" xfId="7479" xr:uid="{00000000-0005-0000-0000-0000E2130000}"/>
    <cellStyle name="Comma 2 2 5 7 2 4" xfId="10571" xr:uid="{00000000-0005-0000-0000-0000E3130000}"/>
    <cellStyle name="Comma 2 2 5 7 2 5" xfId="5896" xr:uid="{00000000-0005-0000-0000-0000E4130000}"/>
    <cellStyle name="Comma 2 2 5 7 3" xfId="1850" xr:uid="{00000000-0005-0000-0000-0000E5130000}"/>
    <cellStyle name="Comma 2 2 5 7 3 2" xfId="11145" xr:uid="{00000000-0005-0000-0000-0000E6130000}"/>
    <cellStyle name="Comma 2 2 5 7 3 3" xfId="8053" xr:uid="{00000000-0005-0000-0000-0000E7130000}"/>
    <cellStyle name="Comma 2 2 5 7 4" xfId="3720" xr:uid="{00000000-0005-0000-0000-0000E8130000}"/>
    <cellStyle name="Comma 2 2 5 7 4 2" xfId="13015" xr:uid="{00000000-0005-0000-0000-0000E9130000}"/>
    <cellStyle name="Comma 2 2 5 7 4 3" xfId="6831" xr:uid="{00000000-0005-0000-0000-0000EA130000}"/>
    <cellStyle name="Comma 2 2 5 7 5" xfId="9923" xr:uid="{00000000-0005-0000-0000-0000EB130000}"/>
    <cellStyle name="Comma 2 2 5 7 6" xfId="4961" xr:uid="{00000000-0005-0000-0000-0000EC130000}"/>
    <cellStyle name="Comma 2 2 5 8" xfId="952" xr:uid="{00000000-0005-0000-0000-0000ED130000}"/>
    <cellStyle name="Comma 2 2 5 8 2" xfId="2174" xr:uid="{00000000-0005-0000-0000-0000EE130000}"/>
    <cellStyle name="Comma 2 2 5 8 2 2" xfId="11469" xr:uid="{00000000-0005-0000-0000-0000EF130000}"/>
    <cellStyle name="Comma 2 2 5 8 2 3" xfId="8377" xr:uid="{00000000-0005-0000-0000-0000F0130000}"/>
    <cellStyle name="Comma 2 2 5 8 3" xfId="4044" xr:uid="{00000000-0005-0000-0000-0000F1130000}"/>
    <cellStyle name="Comma 2 2 5 8 3 2" xfId="13339" xr:uid="{00000000-0005-0000-0000-0000F2130000}"/>
    <cellStyle name="Comma 2 2 5 8 3 3" xfId="7155" xr:uid="{00000000-0005-0000-0000-0000F3130000}"/>
    <cellStyle name="Comma 2 2 5 8 4" xfId="10247" xr:uid="{00000000-0005-0000-0000-0000F4130000}"/>
    <cellStyle name="Comma 2 2 5 8 5" xfId="5285" xr:uid="{00000000-0005-0000-0000-0000F5130000}"/>
    <cellStyle name="Comma 2 2 5 9" xfId="358" xr:uid="{00000000-0005-0000-0000-0000F6130000}"/>
    <cellStyle name="Comma 2 2 5 9 2" xfId="2515" xr:uid="{00000000-0005-0000-0000-0000F7130000}"/>
    <cellStyle name="Comma 2 2 5 9 2 2" xfId="11810" xr:uid="{00000000-0005-0000-0000-0000F8130000}"/>
    <cellStyle name="Comma 2 2 5 9 2 3" xfId="8718" xr:uid="{00000000-0005-0000-0000-0000F9130000}"/>
    <cellStyle name="Comma 2 2 5 9 3" xfId="3450" xr:uid="{00000000-0005-0000-0000-0000FA130000}"/>
    <cellStyle name="Comma 2 2 5 9 3 2" xfId="12745" xr:uid="{00000000-0005-0000-0000-0000FB130000}"/>
    <cellStyle name="Comma 2 2 5 9 3 3" xfId="6561" xr:uid="{00000000-0005-0000-0000-0000FC130000}"/>
    <cellStyle name="Comma 2 2 5 9 4" xfId="9653" xr:uid="{00000000-0005-0000-0000-0000FD130000}"/>
    <cellStyle name="Comma 2 2 5 9 5" xfId="5626" xr:uid="{00000000-0005-0000-0000-0000FE130000}"/>
    <cellStyle name="Comma 2 2 6" xfId="27" xr:uid="{00000000-0005-0000-0000-0000FF130000}"/>
    <cellStyle name="Comma 2 2 6 10" xfId="3119" xr:uid="{00000000-0005-0000-0000-000000140000}"/>
    <cellStyle name="Comma 2 2 6 10 2" xfId="12414" xr:uid="{00000000-0005-0000-0000-000001140000}"/>
    <cellStyle name="Comma 2 2 6 10 3" xfId="6230" xr:uid="{00000000-0005-0000-0000-000002140000}"/>
    <cellStyle name="Comma 2 2 6 11" xfId="9322" xr:uid="{00000000-0005-0000-0000-000003140000}"/>
    <cellStyle name="Comma 2 2 6 12" xfId="4701" xr:uid="{00000000-0005-0000-0000-000004140000}"/>
    <cellStyle name="Comma 2 2 6 2" xfId="64" xr:uid="{00000000-0005-0000-0000-000005140000}"/>
    <cellStyle name="Comma 2 2 6 2 10" xfId="9359" xr:uid="{00000000-0005-0000-0000-000006140000}"/>
    <cellStyle name="Comma 2 2 6 2 11" xfId="4737" xr:uid="{00000000-0005-0000-0000-000007140000}"/>
    <cellStyle name="Comma 2 2 6 2 2" xfId="226" xr:uid="{00000000-0005-0000-0000-000008140000}"/>
    <cellStyle name="Comma 2 2 6 2 2 2" xfId="837" xr:uid="{00000000-0005-0000-0000-000009140000}"/>
    <cellStyle name="Comma 2 2 6 2 2 2 2" xfId="1448" xr:uid="{00000000-0005-0000-0000-00000A140000}"/>
    <cellStyle name="Comma 2 2 6 2 2 2 2 2" xfId="2994" xr:uid="{00000000-0005-0000-0000-00000B140000}"/>
    <cellStyle name="Comma 2 2 6 2 2 2 2 2 2" xfId="12289" xr:uid="{00000000-0005-0000-0000-00000C140000}"/>
    <cellStyle name="Comma 2 2 6 2 2 2 2 2 3" xfId="9197" xr:uid="{00000000-0005-0000-0000-00000D140000}"/>
    <cellStyle name="Comma 2 2 6 2 2 2 2 3" xfId="4540" xr:uid="{00000000-0005-0000-0000-00000E140000}"/>
    <cellStyle name="Comma 2 2 6 2 2 2 2 3 2" xfId="13835" xr:uid="{00000000-0005-0000-0000-00000F140000}"/>
    <cellStyle name="Comma 2 2 6 2 2 2 2 3 3" xfId="7651" xr:uid="{00000000-0005-0000-0000-000010140000}"/>
    <cellStyle name="Comma 2 2 6 2 2 2 2 4" xfId="10743" xr:uid="{00000000-0005-0000-0000-000011140000}"/>
    <cellStyle name="Comma 2 2 6 2 2 2 2 5" xfId="6105" xr:uid="{00000000-0005-0000-0000-000012140000}"/>
    <cellStyle name="Comma 2 2 6 2 2 2 3" xfId="2059" xr:uid="{00000000-0005-0000-0000-000013140000}"/>
    <cellStyle name="Comma 2 2 6 2 2 2 3 2" xfId="11354" xr:uid="{00000000-0005-0000-0000-000014140000}"/>
    <cellStyle name="Comma 2 2 6 2 2 2 3 3" xfId="8262" xr:uid="{00000000-0005-0000-0000-000015140000}"/>
    <cellStyle name="Comma 2 2 6 2 2 2 4" xfId="3929" xr:uid="{00000000-0005-0000-0000-000016140000}"/>
    <cellStyle name="Comma 2 2 6 2 2 2 4 2" xfId="13224" xr:uid="{00000000-0005-0000-0000-000017140000}"/>
    <cellStyle name="Comma 2 2 6 2 2 2 4 3" xfId="7040" xr:uid="{00000000-0005-0000-0000-000018140000}"/>
    <cellStyle name="Comma 2 2 6 2 2 2 5" xfId="10132" xr:uid="{00000000-0005-0000-0000-000019140000}"/>
    <cellStyle name="Comma 2 2 6 2 2 2 6" xfId="5170" xr:uid="{00000000-0005-0000-0000-00001A140000}"/>
    <cellStyle name="Comma 2 2 6 2 2 3" xfId="1161" xr:uid="{00000000-0005-0000-0000-00001B140000}"/>
    <cellStyle name="Comma 2 2 6 2 2 3 2" xfId="2383" xr:uid="{00000000-0005-0000-0000-00001C140000}"/>
    <cellStyle name="Comma 2 2 6 2 2 3 2 2" xfId="11678" xr:uid="{00000000-0005-0000-0000-00001D140000}"/>
    <cellStyle name="Comma 2 2 6 2 2 3 2 3" xfId="8586" xr:uid="{00000000-0005-0000-0000-00001E140000}"/>
    <cellStyle name="Comma 2 2 6 2 2 3 3" xfId="4253" xr:uid="{00000000-0005-0000-0000-00001F140000}"/>
    <cellStyle name="Comma 2 2 6 2 2 3 3 2" xfId="13548" xr:uid="{00000000-0005-0000-0000-000020140000}"/>
    <cellStyle name="Comma 2 2 6 2 2 3 3 3" xfId="7364" xr:uid="{00000000-0005-0000-0000-000021140000}"/>
    <cellStyle name="Comma 2 2 6 2 2 3 4" xfId="10456" xr:uid="{00000000-0005-0000-0000-000022140000}"/>
    <cellStyle name="Comma 2 2 6 2 2 3 5" xfId="5494" xr:uid="{00000000-0005-0000-0000-000023140000}"/>
    <cellStyle name="Comma 2 2 6 2 2 4" xfId="566" xr:uid="{00000000-0005-0000-0000-000024140000}"/>
    <cellStyle name="Comma 2 2 6 2 2 4 2" xfId="2723" xr:uid="{00000000-0005-0000-0000-000025140000}"/>
    <cellStyle name="Comma 2 2 6 2 2 4 2 2" xfId="12018" xr:uid="{00000000-0005-0000-0000-000026140000}"/>
    <cellStyle name="Comma 2 2 6 2 2 4 2 3" xfId="8926" xr:uid="{00000000-0005-0000-0000-000027140000}"/>
    <cellStyle name="Comma 2 2 6 2 2 4 3" xfId="3658" xr:uid="{00000000-0005-0000-0000-000028140000}"/>
    <cellStyle name="Comma 2 2 6 2 2 4 3 2" xfId="12953" xr:uid="{00000000-0005-0000-0000-000029140000}"/>
    <cellStyle name="Comma 2 2 6 2 2 4 3 3" xfId="6769" xr:uid="{00000000-0005-0000-0000-00002A140000}"/>
    <cellStyle name="Comma 2 2 6 2 2 4 4" xfId="9861" xr:uid="{00000000-0005-0000-0000-00002B140000}"/>
    <cellStyle name="Comma 2 2 6 2 2 4 5" xfId="5834" xr:uid="{00000000-0005-0000-0000-00002C140000}"/>
    <cellStyle name="Comma 2 2 6 2 2 5" xfId="1788" xr:uid="{00000000-0005-0000-0000-00002D140000}"/>
    <cellStyle name="Comma 2 2 6 2 2 5 2" xfId="11083" xr:uid="{00000000-0005-0000-0000-00002E140000}"/>
    <cellStyle name="Comma 2 2 6 2 2 5 3" xfId="7991" xr:uid="{00000000-0005-0000-0000-00002F140000}"/>
    <cellStyle name="Comma 2 2 6 2 2 6" xfId="3318" xr:uid="{00000000-0005-0000-0000-000030140000}"/>
    <cellStyle name="Comma 2 2 6 2 2 6 2" xfId="12613" xr:uid="{00000000-0005-0000-0000-000031140000}"/>
    <cellStyle name="Comma 2 2 6 2 2 6 3" xfId="6429" xr:uid="{00000000-0005-0000-0000-000032140000}"/>
    <cellStyle name="Comma 2 2 6 2 2 7" xfId="9521" xr:uid="{00000000-0005-0000-0000-000033140000}"/>
    <cellStyle name="Comma 2 2 6 2 2 8" xfId="4899" xr:uid="{00000000-0005-0000-0000-000034140000}"/>
    <cellStyle name="Comma 2 2 6 2 3" xfId="299" xr:uid="{00000000-0005-0000-0000-000035140000}"/>
    <cellStyle name="Comma 2 2 6 2 3 2" xfId="910" xr:uid="{00000000-0005-0000-0000-000036140000}"/>
    <cellStyle name="Comma 2 2 6 2 3 2 2" xfId="1521" xr:uid="{00000000-0005-0000-0000-000037140000}"/>
    <cellStyle name="Comma 2 2 6 2 3 2 2 2" xfId="3067" xr:uid="{00000000-0005-0000-0000-000038140000}"/>
    <cellStyle name="Comma 2 2 6 2 3 2 2 2 2" xfId="12362" xr:uid="{00000000-0005-0000-0000-000039140000}"/>
    <cellStyle name="Comma 2 2 6 2 3 2 2 2 3" xfId="9270" xr:uid="{00000000-0005-0000-0000-00003A140000}"/>
    <cellStyle name="Comma 2 2 6 2 3 2 2 3" xfId="4613" xr:uid="{00000000-0005-0000-0000-00003B140000}"/>
    <cellStyle name="Comma 2 2 6 2 3 2 2 3 2" xfId="13908" xr:uid="{00000000-0005-0000-0000-00003C140000}"/>
    <cellStyle name="Comma 2 2 6 2 3 2 2 3 3" xfId="7724" xr:uid="{00000000-0005-0000-0000-00003D140000}"/>
    <cellStyle name="Comma 2 2 6 2 3 2 2 4" xfId="10816" xr:uid="{00000000-0005-0000-0000-00003E140000}"/>
    <cellStyle name="Comma 2 2 6 2 3 2 2 5" xfId="6178" xr:uid="{00000000-0005-0000-0000-00003F140000}"/>
    <cellStyle name="Comma 2 2 6 2 3 2 3" xfId="2132" xr:uid="{00000000-0005-0000-0000-000040140000}"/>
    <cellStyle name="Comma 2 2 6 2 3 2 3 2" xfId="11427" xr:uid="{00000000-0005-0000-0000-000041140000}"/>
    <cellStyle name="Comma 2 2 6 2 3 2 3 3" xfId="8335" xr:uid="{00000000-0005-0000-0000-000042140000}"/>
    <cellStyle name="Comma 2 2 6 2 3 2 4" xfId="4002" xr:uid="{00000000-0005-0000-0000-000043140000}"/>
    <cellStyle name="Comma 2 2 6 2 3 2 4 2" xfId="13297" xr:uid="{00000000-0005-0000-0000-000044140000}"/>
    <cellStyle name="Comma 2 2 6 2 3 2 4 3" xfId="7113" xr:uid="{00000000-0005-0000-0000-000045140000}"/>
    <cellStyle name="Comma 2 2 6 2 3 2 5" xfId="10205" xr:uid="{00000000-0005-0000-0000-000046140000}"/>
    <cellStyle name="Comma 2 2 6 2 3 2 6" xfId="5243" xr:uid="{00000000-0005-0000-0000-000047140000}"/>
    <cellStyle name="Comma 2 2 6 2 3 3" xfId="1234" xr:uid="{00000000-0005-0000-0000-000048140000}"/>
    <cellStyle name="Comma 2 2 6 2 3 3 2" xfId="2456" xr:uid="{00000000-0005-0000-0000-000049140000}"/>
    <cellStyle name="Comma 2 2 6 2 3 3 2 2" xfId="11751" xr:uid="{00000000-0005-0000-0000-00004A140000}"/>
    <cellStyle name="Comma 2 2 6 2 3 3 2 3" xfId="8659" xr:uid="{00000000-0005-0000-0000-00004B140000}"/>
    <cellStyle name="Comma 2 2 6 2 3 3 3" xfId="4326" xr:uid="{00000000-0005-0000-0000-00004C140000}"/>
    <cellStyle name="Comma 2 2 6 2 3 3 3 2" xfId="13621" xr:uid="{00000000-0005-0000-0000-00004D140000}"/>
    <cellStyle name="Comma 2 2 6 2 3 3 3 3" xfId="7437" xr:uid="{00000000-0005-0000-0000-00004E140000}"/>
    <cellStyle name="Comma 2 2 6 2 3 3 4" xfId="10529" xr:uid="{00000000-0005-0000-0000-00004F140000}"/>
    <cellStyle name="Comma 2 2 6 2 3 3 5" xfId="5567" xr:uid="{00000000-0005-0000-0000-000050140000}"/>
    <cellStyle name="Comma 2 2 6 2 3 4" xfId="477" xr:uid="{00000000-0005-0000-0000-000051140000}"/>
    <cellStyle name="Comma 2 2 6 2 3 4 2" xfId="2634" xr:uid="{00000000-0005-0000-0000-000052140000}"/>
    <cellStyle name="Comma 2 2 6 2 3 4 2 2" xfId="11929" xr:uid="{00000000-0005-0000-0000-000053140000}"/>
    <cellStyle name="Comma 2 2 6 2 3 4 2 3" xfId="8837" xr:uid="{00000000-0005-0000-0000-000054140000}"/>
    <cellStyle name="Comma 2 2 6 2 3 4 3" xfId="3569" xr:uid="{00000000-0005-0000-0000-000055140000}"/>
    <cellStyle name="Comma 2 2 6 2 3 4 3 2" xfId="12864" xr:uid="{00000000-0005-0000-0000-000056140000}"/>
    <cellStyle name="Comma 2 2 6 2 3 4 3 3" xfId="6680" xr:uid="{00000000-0005-0000-0000-000057140000}"/>
    <cellStyle name="Comma 2 2 6 2 3 4 4" xfId="9772" xr:uid="{00000000-0005-0000-0000-000058140000}"/>
    <cellStyle name="Comma 2 2 6 2 3 4 5" xfId="5745" xr:uid="{00000000-0005-0000-0000-000059140000}"/>
    <cellStyle name="Comma 2 2 6 2 3 5" xfId="1699" xr:uid="{00000000-0005-0000-0000-00005A140000}"/>
    <cellStyle name="Comma 2 2 6 2 3 5 2" xfId="10994" xr:uid="{00000000-0005-0000-0000-00005B140000}"/>
    <cellStyle name="Comma 2 2 6 2 3 5 3" xfId="7902" xr:uid="{00000000-0005-0000-0000-00005C140000}"/>
    <cellStyle name="Comma 2 2 6 2 3 6" xfId="3391" xr:uid="{00000000-0005-0000-0000-00005D140000}"/>
    <cellStyle name="Comma 2 2 6 2 3 6 2" xfId="12686" xr:uid="{00000000-0005-0000-0000-00005E140000}"/>
    <cellStyle name="Comma 2 2 6 2 3 6 3" xfId="6502" xr:uid="{00000000-0005-0000-0000-00005F140000}"/>
    <cellStyle name="Comma 2 2 6 2 3 7" xfId="9594" xr:uid="{00000000-0005-0000-0000-000060140000}"/>
    <cellStyle name="Comma 2 2 6 2 3 8" xfId="4810" xr:uid="{00000000-0005-0000-0000-000061140000}"/>
    <cellStyle name="Comma 2 2 6 2 4" xfId="137" xr:uid="{00000000-0005-0000-0000-000062140000}"/>
    <cellStyle name="Comma 2 2 6 2 4 2" xfId="1072" xr:uid="{00000000-0005-0000-0000-000063140000}"/>
    <cellStyle name="Comma 2 2 6 2 4 2 2" xfId="2294" xr:uid="{00000000-0005-0000-0000-000064140000}"/>
    <cellStyle name="Comma 2 2 6 2 4 2 2 2" xfId="11589" xr:uid="{00000000-0005-0000-0000-000065140000}"/>
    <cellStyle name="Comma 2 2 6 2 4 2 2 3" xfId="8497" xr:uid="{00000000-0005-0000-0000-000066140000}"/>
    <cellStyle name="Comma 2 2 6 2 4 2 3" xfId="4164" xr:uid="{00000000-0005-0000-0000-000067140000}"/>
    <cellStyle name="Comma 2 2 6 2 4 2 3 2" xfId="13459" xr:uid="{00000000-0005-0000-0000-000068140000}"/>
    <cellStyle name="Comma 2 2 6 2 4 2 3 3" xfId="7275" xr:uid="{00000000-0005-0000-0000-000069140000}"/>
    <cellStyle name="Comma 2 2 6 2 4 2 4" xfId="10367" xr:uid="{00000000-0005-0000-0000-00006A140000}"/>
    <cellStyle name="Comma 2 2 6 2 4 2 5" xfId="5405" xr:uid="{00000000-0005-0000-0000-00006B140000}"/>
    <cellStyle name="Comma 2 2 6 2 4 3" xfId="748" xr:uid="{00000000-0005-0000-0000-00006C140000}"/>
    <cellStyle name="Comma 2 2 6 2 4 3 2" xfId="2905" xr:uid="{00000000-0005-0000-0000-00006D140000}"/>
    <cellStyle name="Comma 2 2 6 2 4 3 2 2" xfId="12200" xr:uid="{00000000-0005-0000-0000-00006E140000}"/>
    <cellStyle name="Comma 2 2 6 2 4 3 2 3" xfId="9108" xr:uid="{00000000-0005-0000-0000-00006F140000}"/>
    <cellStyle name="Comma 2 2 6 2 4 3 3" xfId="3840" xr:uid="{00000000-0005-0000-0000-000070140000}"/>
    <cellStyle name="Comma 2 2 6 2 4 3 3 2" xfId="13135" xr:uid="{00000000-0005-0000-0000-000071140000}"/>
    <cellStyle name="Comma 2 2 6 2 4 3 3 3" xfId="6951" xr:uid="{00000000-0005-0000-0000-000072140000}"/>
    <cellStyle name="Comma 2 2 6 2 4 3 4" xfId="10043" xr:uid="{00000000-0005-0000-0000-000073140000}"/>
    <cellStyle name="Comma 2 2 6 2 4 3 5" xfId="6016" xr:uid="{00000000-0005-0000-0000-000074140000}"/>
    <cellStyle name="Comma 2 2 6 2 4 4" xfId="1970" xr:uid="{00000000-0005-0000-0000-000075140000}"/>
    <cellStyle name="Comma 2 2 6 2 4 4 2" xfId="11265" xr:uid="{00000000-0005-0000-0000-000076140000}"/>
    <cellStyle name="Comma 2 2 6 2 4 4 3" xfId="8173" xr:uid="{00000000-0005-0000-0000-000077140000}"/>
    <cellStyle name="Comma 2 2 6 2 4 5" xfId="3229" xr:uid="{00000000-0005-0000-0000-000078140000}"/>
    <cellStyle name="Comma 2 2 6 2 4 5 2" xfId="12524" xr:uid="{00000000-0005-0000-0000-000079140000}"/>
    <cellStyle name="Comma 2 2 6 2 4 5 3" xfId="6340" xr:uid="{00000000-0005-0000-0000-00007A140000}"/>
    <cellStyle name="Comma 2 2 6 2 4 6" xfId="9432" xr:uid="{00000000-0005-0000-0000-00007B140000}"/>
    <cellStyle name="Comma 2 2 6 2 4 7" xfId="5081" xr:uid="{00000000-0005-0000-0000-00007C140000}"/>
    <cellStyle name="Comma 2 2 6 2 5" xfId="675" xr:uid="{00000000-0005-0000-0000-00007D140000}"/>
    <cellStyle name="Comma 2 2 6 2 5 2" xfId="1323" xr:uid="{00000000-0005-0000-0000-00007E140000}"/>
    <cellStyle name="Comma 2 2 6 2 5 2 2" xfId="2832" xr:uid="{00000000-0005-0000-0000-00007F140000}"/>
    <cellStyle name="Comma 2 2 6 2 5 2 2 2" xfId="12127" xr:uid="{00000000-0005-0000-0000-000080140000}"/>
    <cellStyle name="Comma 2 2 6 2 5 2 2 3" xfId="9035" xr:uid="{00000000-0005-0000-0000-000081140000}"/>
    <cellStyle name="Comma 2 2 6 2 5 2 3" xfId="4415" xr:uid="{00000000-0005-0000-0000-000082140000}"/>
    <cellStyle name="Comma 2 2 6 2 5 2 3 2" xfId="13710" xr:uid="{00000000-0005-0000-0000-000083140000}"/>
    <cellStyle name="Comma 2 2 6 2 5 2 3 3" xfId="7526" xr:uid="{00000000-0005-0000-0000-000084140000}"/>
    <cellStyle name="Comma 2 2 6 2 5 2 4" xfId="10618" xr:uid="{00000000-0005-0000-0000-000085140000}"/>
    <cellStyle name="Comma 2 2 6 2 5 2 5" xfId="5943" xr:uid="{00000000-0005-0000-0000-000086140000}"/>
    <cellStyle name="Comma 2 2 6 2 5 3" xfId="1897" xr:uid="{00000000-0005-0000-0000-000087140000}"/>
    <cellStyle name="Comma 2 2 6 2 5 3 2" xfId="11192" xr:uid="{00000000-0005-0000-0000-000088140000}"/>
    <cellStyle name="Comma 2 2 6 2 5 3 3" xfId="8100" xr:uid="{00000000-0005-0000-0000-000089140000}"/>
    <cellStyle name="Comma 2 2 6 2 5 4" xfId="3767" xr:uid="{00000000-0005-0000-0000-00008A140000}"/>
    <cellStyle name="Comma 2 2 6 2 5 4 2" xfId="13062" xr:uid="{00000000-0005-0000-0000-00008B140000}"/>
    <cellStyle name="Comma 2 2 6 2 5 4 3" xfId="6878" xr:uid="{00000000-0005-0000-0000-00008C140000}"/>
    <cellStyle name="Comma 2 2 6 2 5 5" xfId="9970" xr:uid="{00000000-0005-0000-0000-00008D140000}"/>
    <cellStyle name="Comma 2 2 6 2 5 6" xfId="5008" xr:uid="{00000000-0005-0000-0000-00008E140000}"/>
    <cellStyle name="Comma 2 2 6 2 6" xfId="999" xr:uid="{00000000-0005-0000-0000-00008F140000}"/>
    <cellStyle name="Comma 2 2 6 2 6 2" xfId="2221" xr:uid="{00000000-0005-0000-0000-000090140000}"/>
    <cellStyle name="Comma 2 2 6 2 6 2 2" xfId="11516" xr:uid="{00000000-0005-0000-0000-000091140000}"/>
    <cellStyle name="Comma 2 2 6 2 6 2 3" xfId="8424" xr:uid="{00000000-0005-0000-0000-000092140000}"/>
    <cellStyle name="Comma 2 2 6 2 6 3" xfId="4091" xr:uid="{00000000-0005-0000-0000-000093140000}"/>
    <cellStyle name="Comma 2 2 6 2 6 3 2" xfId="13386" xr:uid="{00000000-0005-0000-0000-000094140000}"/>
    <cellStyle name="Comma 2 2 6 2 6 3 3" xfId="7202" xr:uid="{00000000-0005-0000-0000-000095140000}"/>
    <cellStyle name="Comma 2 2 6 2 6 4" xfId="10294" xr:uid="{00000000-0005-0000-0000-000096140000}"/>
    <cellStyle name="Comma 2 2 6 2 6 5" xfId="5332" xr:uid="{00000000-0005-0000-0000-000097140000}"/>
    <cellStyle name="Comma 2 2 6 2 7" xfId="404" xr:uid="{00000000-0005-0000-0000-000098140000}"/>
    <cellStyle name="Comma 2 2 6 2 7 2" xfId="2561" xr:uid="{00000000-0005-0000-0000-000099140000}"/>
    <cellStyle name="Comma 2 2 6 2 7 2 2" xfId="11856" xr:uid="{00000000-0005-0000-0000-00009A140000}"/>
    <cellStyle name="Comma 2 2 6 2 7 2 3" xfId="8764" xr:uid="{00000000-0005-0000-0000-00009B140000}"/>
    <cellStyle name="Comma 2 2 6 2 7 3" xfId="3496" xr:uid="{00000000-0005-0000-0000-00009C140000}"/>
    <cellStyle name="Comma 2 2 6 2 7 3 2" xfId="12791" xr:uid="{00000000-0005-0000-0000-00009D140000}"/>
    <cellStyle name="Comma 2 2 6 2 7 3 3" xfId="6607" xr:uid="{00000000-0005-0000-0000-00009E140000}"/>
    <cellStyle name="Comma 2 2 6 2 7 4" xfId="9699" xr:uid="{00000000-0005-0000-0000-00009F140000}"/>
    <cellStyle name="Comma 2 2 6 2 7 5" xfId="5672" xr:uid="{00000000-0005-0000-0000-0000A0140000}"/>
    <cellStyle name="Comma 2 2 6 2 8" xfId="1626" xr:uid="{00000000-0005-0000-0000-0000A1140000}"/>
    <cellStyle name="Comma 2 2 6 2 8 2" xfId="10921" xr:uid="{00000000-0005-0000-0000-0000A2140000}"/>
    <cellStyle name="Comma 2 2 6 2 8 3" xfId="7829" xr:uid="{00000000-0005-0000-0000-0000A3140000}"/>
    <cellStyle name="Comma 2 2 6 2 9" xfId="3156" xr:uid="{00000000-0005-0000-0000-0000A4140000}"/>
    <cellStyle name="Comma 2 2 6 2 9 2" xfId="12451" xr:uid="{00000000-0005-0000-0000-0000A5140000}"/>
    <cellStyle name="Comma 2 2 6 2 9 3" xfId="6267" xr:uid="{00000000-0005-0000-0000-0000A6140000}"/>
    <cellStyle name="Comma 2 2 6 3" xfId="190" xr:uid="{00000000-0005-0000-0000-0000A7140000}"/>
    <cellStyle name="Comma 2 2 6 3 2" xfId="801" xr:uid="{00000000-0005-0000-0000-0000A8140000}"/>
    <cellStyle name="Comma 2 2 6 3 2 2" xfId="1412" xr:uid="{00000000-0005-0000-0000-0000A9140000}"/>
    <cellStyle name="Comma 2 2 6 3 2 2 2" xfId="2958" xr:uid="{00000000-0005-0000-0000-0000AA140000}"/>
    <cellStyle name="Comma 2 2 6 3 2 2 2 2" xfId="12253" xr:uid="{00000000-0005-0000-0000-0000AB140000}"/>
    <cellStyle name="Comma 2 2 6 3 2 2 2 3" xfId="9161" xr:uid="{00000000-0005-0000-0000-0000AC140000}"/>
    <cellStyle name="Comma 2 2 6 3 2 2 3" xfId="4504" xr:uid="{00000000-0005-0000-0000-0000AD140000}"/>
    <cellStyle name="Comma 2 2 6 3 2 2 3 2" xfId="13799" xr:uid="{00000000-0005-0000-0000-0000AE140000}"/>
    <cellStyle name="Comma 2 2 6 3 2 2 3 3" xfId="7615" xr:uid="{00000000-0005-0000-0000-0000AF140000}"/>
    <cellStyle name="Comma 2 2 6 3 2 2 4" xfId="10707" xr:uid="{00000000-0005-0000-0000-0000B0140000}"/>
    <cellStyle name="Comma 2 2 6 3 2 2 5" xfId="6069" xr:uid="{00000000-0005-0000-0000-0000B1140000}"/>
    <cellStyle name="Comma 2 2 6 3 2 3" xfId="2023" xr:uid="{00000000-0005-0000-0000-0000B2140000}"/>
    <cellStyle name="Comma 2 2 6 3 2 3 2" xfId="11318" xr:uid="{00000000-0005-0000-0000-0000B3140000}"/>
    <cellStyle name="Comma 2 2 6 3 2 3 3" xfId="8226" xr:uid="{00000000-0005-0000-0000-0000B4140000}"/>
    <cellStyle name="Comma 2 2 6 3 2 4" xfId="3893" xr:uid="{00000000-0005-0000-0000-0000B5140000}"/>
    <cellStyle name="Comma 2 2 6 3 2 4 2" xfId="13188" xr:uid="{00000000-0005-0000-0000-0000B6140000}"/>
    <cellStyle name="Comma 2 2 6 3 2 4 3" xfId="7004" xr:uid="{00000000-0005-0000-0000-0000B7140000}"/>
    <cellStyle name="Comma 2 2 6 3 2 5" xfId="10096" xr:uid="{00000000-0005-0000-0000-0000B8140000}"/>
    <cellStyle name="Comma 2 2 6 3 2 6" xfId="5134" xr:uid="{00000000-0005-0000-0000-0000B9140000}"/>
    <cellStyle name="Comma 2 2 6 3 3" xfId="1125" xr:uid="{00000000-0005-0000-0000-0000BA140000}"/>
    <cellStyle name="Comma 2 2 6 3 3 2" xfId="2347" xr:uid="{00000000-0005-0000-0000-0000BB140000}"/>
    <cellStyle name="Comma 2 2 6 3 3 2 2" xfId="11642" xr:uid="{00000000-0005-0000-0000-0000BC140000}"/>
    <cellStyle name="Comma 2 2 6 3 3 2 3" xfId="8550" xr:uid="{00000000-0005-0000-0000-0000BD140000}"/>
    <cellStyle name="Comma 2 2 6 3 3 3" xfId="4217" xr:uid="{00000000-0005-0000-0000-0000BE140000}"/>
    <cellStyle name="Comma 2 2 6 3 3 3 2" xfId="13512" xr:uid="{00000000-0005-0000-0000-0000BF140000}"/>
    <cellStyle name="Comma 2 2 6 3 3 3 3" xfId="7328" xr:uid="{00000000-0005-0000-0000-0000C0140000}"/>
    <cellStyle name="Comma 2 2 6 3 3 4" xfId="10420" xr:uid="{00000000-0005-0000-0000-0000C1140000}"/>
    <cellStyle name="Comma 2 2 6 3 3 5" xfId="5458" xr:uid="{00000000-0005-0000-0000-0000C2140000}"/>
    <cellStyle name="Comma 2 2 6 3 4" xfId="530" xr:uid="{00000000-0005-0000-0000-0000C3140000}"/>
    <cellStyle name="Comma 2 2 6 3 4 2" xfId="2687" xr:uid="{00000000-0005-0000-0000-0000C4140000}"/>
    <cellStyle name="Comma 2 2 6 3 4 2 2" xfId="11982" xr:uid="{00000000-0005-0000-0000-0000C5140000}"/>
    <cellStyle name="Comma 2 2 6 3 4 2 3" xfId="8890" xr:uid="{00000000-0005-0000-0000-0000C6140000}"/>
    <cellStyle name="Comma 2 2 6 3 4 3" xfId="3622" xr:uid="{00000000-0005-0000-0000-0000C7140000}"/>
    <cellStyle name="Comma 2 2 6 3 4 3 2" xfId="12917" xr:uid="{00000000-0005-0000-0000-0000C8140000}"/>
    <cellStyle name="Comma 2 2 6 3 4 3 3" xfId="6733" xr:uid="{00000000-0005-0000-0000-0000C9140000}"/>
    <cellStyle name="Comma 2 2 6 3 4 4" xfId="9825" xr:uid="{00000000-0005-0000-0000-0000CA140000}"/>
    <cellStyle name="Comma 2 2 6 3 4 5" xfId="5798" xr:uid="{00000000-0005-0000-0000-0000CB140000}"/>
    <cellStyle name="Comma 2 2 6 3 5" xfId="1752" xr:uid="{00000000-0005-0000-0000-0000CC140000}"/>
    <cellStyle name="Comma 2 2 6 3 5 2" xfId="11047" xr:uid="{00000000-0005-0000-0000-0000CD140000}"/>
    <cellStyle name="Comma 2 2 6 3 5 3" xfId="7955" xr:uid="{00000000-0005-0000-0000-0000CE140000}"/>
    <cellStyle name="Comma 2 2 6 3 6" xfId="3282" xr:uid="{00000000-0005-0000-0000-0000CF140000}"/>
    <cellStyle name="Comma 2 2 6 3 6 2" xfId="12577" xr:uid="{00000000-0005-0000-0000-0000D0140000}"/>
    <cellStyle name="Comma 2 2 6 3 6 3" xfId="6393" xr:uid="{00000000-0005-0000-0000-0000D1140000}"/>
    <cellStyle name="Comma 2 2 6 3 7" xfId="9485" xr:uid="{00000000-0005-0000-0000-0000D2140000}"/>
    <cellStyle name="Comma 2 2 6 3 8" xfId="4863" xr:uid="{00000000-0005-0000-0000-0000D3140000}"/>
    <cellStyle name="Comma 2 2 6 4" xfId="263" xr:uid="{00000000-0005-0000-0000-0000D4140000}"/>
    <cellStyle name="Comma 2 2 6 4 2" xfId="874" xr:uid="{00000000-0005-0000-0000-0000D5140000}"/>
    <cellStyle name="Comma 2 2 6 4 2 2" xfId="1485" xr:uid="{00000000-0005-0000-0000-0000D6140000}"/>
    <cellStyle name="Comma 2 2 6 4 2 2 2" xfId="3031" xr:uid="{00000000-0005-0000-0000-0000D7140000}"/>
    <cellStyle name="Comma 2 2 6 4 2 2 2 2" xfId="12326" xr:uid="{00000000-0005-0000-0000-0000D8140000}"/>
    <cellStyle name="Comma 2 2 6 4 2 2 2 3" xfId="9234" xr:uid="{00000000-0005-0000-0000-0000D9140000}"/>
    <cellStyle name="Comma 2 2 6 4 2 2 3" xfId="4577" xr:uid="{00000000-0005-0000-0000-0000DA140000}"/>
    <cellStyle name="Comma 2 2 6 4 2 2 3 2" xfId="13872" xr:uid="{00000000-0005-0000-0000-0000DB140000}"/>
    <cellStyle name="Comma 2 2 6 4 2 2 3 3" xfId="7688" xr:uid="{00000000-0005-0000-0000-0000DC140000}"/>
    <cellStyle name="Comma 2 2 6 4 2 2 4" xfId="10780" xr:uid="{00000000-0005-0000-0000-0000DD140000}"/>
    <cellStyle name="Comma 2 2 6 4 2 2 5" xfId="6142" xr:uid="{00000000-0005-0000-0000-0000DE140000}"/>
    <cellStyle name="Comma 2 2 6 4 2 3" xfId="2096" xr:uid="{00000000-0005-0000-0000-0000DF140000}"/>
    <cellStyle name="Comma 2 2 6 4 2 3 2" xfId="11391" xr:uid="{00000000-0005-0000-0000-0000E0140000}"/>
    <cellStyle name="Comma 2 2 6 4 2 3 3" xfId="8299" xr:uid="{00000000-0005-0000-0000-0000E1140000}"/>
    <cellStyle name="Comma 2 2 6 4 2 4" xfId="3966" xr:uid="{00000000-0005-0000-0000-0000E2140000}"/>
    <cellStyle name="Comma 2 2 6 4 2 4 2" xfId="13261" xr:uid="{00000000-0005-0000-0000-0000E3140000}"/>
    <cellStyle name="Comma 2 2 6 4 2 4 3" xfId="7077" xr:uid="{00000000-0005-0000-0000-0000E4140000}"/>
    <cellStyle name="Comma 2 2 6 4 2 5" xfId="10169" xr:uid="{00000000-0005-0000-0000-0000E5140000}"/>
    <cellStyle name="Comma 2 2 6 4 2 6" xfId="5207" xr:uid="{00000000-0005-0000-0000-0000E6140000}"/>
    <cellStyle name="Comma 2 2 6 4 3" xfId="1198" xr:uid="{00000000-0005-0000-0000-0000E7140000}"/>
    <cellStyle name="Comma 2 2 6 4 3 2" xfId="2420" xr:uid="{00000000-0005-0000-0000-0000E8140000}"/>
    <cellStyle name="Comma 2 2 6 4 3 2 2" xfId="11715" xr:uid="{00000000-0005-0000-0000-0000E9140000}"/>
    <cellStyle name="Comma 2 2 6 4 3 2 3" xfId="8623" xr:uid="{00000000-0005-0000-0000-0000EA140000}"/>
    <cellStyle name="Comma 2 2 6 4 3 3" xfId="4290" xr:uid="{00000000-0005-0000-0000-0000EB140000}"/>
    <cellStyle name="Comma 2 2 6 4 3 3 2" xfId="13585" xr:uid="{00000000-0005-0000-0000-0000EC140000}"/>
    <cellStyle name="Comma 2 2 6 4 3 3 3" xfId="7401" xr:uid="{00000000-0005-0000-0000-0000ED140000}"/>
    <cellStyle name="Comma 2 2 6 4 3 4" xfId="10493" xr:uid="{00000000-0005-0000-0000-0000EE140000}"/>
    <cellStyle name="Comma 2 2 6 4 3 5" xfId="5531" xr:uid="{00000000-0005-0000-0000-0000EF140000}"/>
    <cellStyle name="Comma 2 2 6 4 4" xfId="441" xr:uid="{00000000-0005-0000-0000-0000F0140000}"/>
    <cellStyle name="Comma 2 2 6 4 4 2" xfId="2598" xr:uid="{00000000-0005-0000-0000-0000F1140000}"/>
    <cellStyle name="Comma 2 2 6 4 4 2 2" xfId="11893" xr:uid="{00000000-0005-0000-0000-0000F2140000}"/>
    <cellStyle name="Comma 2 2 6 4 4 2 3" xfId="8801" xr:uid="{00000000-0005-0000-0000-0000F3140000}"/>
    <cellStyle name="Comma 2 2 6 4 4 3" xfId="3533" xr:uid="{00000000-0005-0000-0000-0000F4140000}"/>
    <cellStyle name="Comma 2 2 6 4 4 3 2" xfId="12828" xr:uid="{00000000-0005-0000-0000-0000F5140000}"/>
    <cellStyle name="Comma 2 2 6 4 4 3 3" xfId="6644" xr:uid="{00000000-0005-0000-0000-0000F6140000}"/>
    <cellStyle name="Comma 2 2 6 4 4 4" xfId="9736" xr:uid="{00000000-0005-0000-0000-0000F7140000}"/>
    <cellStyle name="Comma 2 2 6 4 4 5" xfId="5709" xr:uid="{00000000-0005-0000-0000-0000F8140000}"/>
    <cellStyle name="Comma 2 2 6 4 5" xfId="1663" xr:uid="{00000000-0005-0000-0000-0000F9140000}"/>
    <cellStyle name="Comma 2 2 6 4 5 2" xfId="10958" xr:uid="{00000000-0005-0000-0000-0000FA140000}"/>
    <cellStyle name="Comma 2 2 6 4 5 3" xfId="7866" xr:uid="{00000000-0005-0000-0000-0000FB140000}"/>
    <cellStyle name="Comma 2 2 6 4 6" xfId="3355" xr:uid="{00000000-0005-0000-0000-0000FC140000}"/>
    <cellStyle name="Comma 2 2 6 4 6 2" xfId="12650" xr:uid="{00000000-0005-0000-0000-0000FD140000}"/>
    <cellStyle name="Comma 2 2 6 4 6 3" xfId="6466" xr:uid="{00000000-0005-0000-0000-0000FE140000}"/>
    <cellStyle name="Comma 2 2 6 4 7" xfId="9558" xr:uid="{00000000-0005-0000-0000-0000FF140000}"/>
    <cellStyle name="Comma 2 2 6 4 8" xfId="4774" xr:uid="{00000000-0005-0000-0000-000000150000}"/>
    <cellStyle name="Comma 2 2 6 5" xfId="101" xr:uid="{00000000-0005-0000-0000-000001150000}"/>
    <cellStyle name="Comma 2 2 6 5 2" xfId="712" xr:uid="{00000000-0005-0000-0000-000002150000}"/>
    <cellStyle name="Comma 2 2 6 5 2 2" xfId="1359" xr:uid="{00000000-0005-0000-0000-000003150000}"/>
    <cellStyle name="Comma 2 2 6 5 2 2 2" xfId="2869" xr:uid="{00000000-0005-0000-0000-000004150000}"/>
    <cellStyle name="Comma 2 2 6 5 2 2 2 2" xfId="12164" xr:uid="{00000000-0005-0000-0000-000005150000}"/>
    <cellStyle name="Comma 2 2 6 5 2 2 2 3" xfId="9072" xr:uid="{00000000-0005-0000-0000-000006150000}"/>
    <cellStyle name="Comma 2 2 6 5 2 2 3" xfId="4451" xr:uid="{00000000-0005-0000-0000-000007150000}"/>
    <cellStyle name="Comma 2 2 6 5 2 2 3 2" xfId="13746" xr:uid="{00000000-0005-0000-0000-000008150000}"/>
    <cellStyle name="Comma 2 2 6 5 2 2 3 3" xfId="7562" xr:uid="{00000000-0005-0000-0000-000009150000}"/>
    <cellStyle name="Comma 2 2 6 5 2 2 4" xfId="10654" xr:uid="{00000000-0005-0000-0000-00000A150000}"/>
    <cellStyle name="Comma 2 2 6 5 2 2 5" xfId="5980" xr:uid="{00000000-0005-0000-0000-00000B150000}"/>
    <cellStyle name="Comma 2 2 6 5 2 3" xfId="1934" xr:uid="{00000000-0005-0000-0000-00000C150000}"/>
    <cellStyle name="Comma 2 2 6 5 2 3 2" xfId="11229" xr:uid="{00000000-0005-0000-0000-00000D150000}"/>
    <cellStyle name="Comma 2 2 6 5 2 3 3" xfId="8137" xr:uid="{00000000-0005-0000-0000-00000E150000}"/>
    <cellStyle name="Comma 2 2 6 5 2 4" xfId="3804" xr:uid="{00000000-0005-0000-0000-00000F150000}"/>
    <cellStyle name="Comma 2 2 6 5 2 4 2" xfId="13099" xr:uid="{00000000-0005-0000-0000-000010150000}"/>
    <cellStyle name="Comma 2 2 6 5 2 4 3" xfId="6915" xr:uid="{00000000-0005-0000-0000-000011150000}"/>
    <cellStyle name="Comma 2 2 6 5 2 5" xfId="10007" xr:uid="{00000000-0005-0000-0000-000012150000}"/>
    <cellStyle name="Comma 2 2 6 5 2 6" xfId="5045" xr:uid="{00000000-0005-0000-0000-000013150000}"/>
    <cellStyle name="Comma 2 2 6 5 3" xfId="1036" xr:uid="{00000000-0005-0000-0000-000014150000}"/>
    <cellStyle name="Comma 2 2 6 5 3 2" xfId="2258" xr:uid="{00000000-0005-0000-0000-000015150000}"/>
    <cellStyle name="Comma 2 2 6 5 3 2 2" xfId="11553" xr:uid="{00000000-0005-0000-0000-000016150000}"/>
    <cellStyle name="Comma 2 2 6 5 3 2 3" xfId="8461" xr:uid="{00000000-0005-0000-0000-000017150000}"/>
    <cellStyle name="Comma 2 2 6 5 3 3" xfId="4128" xr:uid="{00000000-0005-0000-0000-000018150000}"/>
    <cellStyle name="Comma 2 2 6 5 3 3 2" xfId="13423" xr:uid="{00000000-0005-0000-0000-000019150000}"/>
    <cellStyle name="Comma 2 2 6 5 3 3 3" xfId="7239" xr:uid="{00000000-0005-0000-0000-00001A150000}"/>
    <cellStyle name="Comma 2 2 6 5 3 4" xfId="10331" xr:uid="{00000000-0005-0000-0000-00001B150000}"/>
    <cellStyle name="Comma 2 2 6 5 3 5" xfId="5369" xr:uid="{00000000-0005-0000-0000-00001C150000}"/>
    <cellStyle name="Comma 2 2 6 5 4" xfId="590" xr:uid="{00000000-0005-0000-0000-00001D150000}"/>
    <cellStyle name="Comma 2 2 6 5 4 2" xfId="2747" xr:uid="{00000000-0005-0000-0000-00001E150000}"/>
    <cellStyle name="Comma 2 2 6 5 4 2 2" xfId="12042" xr:uid="{00000000-0005-0000-0000-00001F150000}"/>
    <cellStyle name="Comma 2 2 6 5 4 2 3" xfId="8950" xr:uid="{00000000-0005-0000-0000-000020150000}"/>
    <cellStyle name="Comma 2 2 6 5 4 3" xfId="3682" xr:uid="{00000000-0005-0000-0000-000021150000}"/>
    <cellStyle name="Comma 2 2 6 5 4 3 2" xfId="12977" xr:uid="{00000000-0005-0000-0000-000022150000}"/>
    <cellStyle name="Comma 2 2 6 5 4 3 3" xfId="6793" xr:uid="{00000000-0005-0000-0000-000023150000}"/>
    <cellStyle name="Comma 2 2 6 5 4 4" xfId="9885" xr:uid="{00000000-0005-0000-0000-000024150000}"/>
    <cellStyle name="Comma 2 2 6 5 4 5" xfId="5858" xr:uid="{00000000-0005-0000-0000-000025150000}"/>
    <cellStyle name="Comma 2 2 6 5 5" xfId="1812" xr:uid="{00000000-0005-0000-0000-000026150000}"/>
    <cellStyle name="Comma 2 2 6 5 5 2" xfId="11107" xr:uid="{00000000-0005-0000-0000-000027150000}"/>
    <cellStyle name="Comma 2 2 6 5 5 3" xfId="8015" xr:uid="{00000000-0005-0000-0000-000028150000}"/>
    <cellStyle name="Comma 2 2 6 5 6" xfId="3193" xr:uid="{00000000-0005-0000-0000-000029150000}"/>
    <cellStyle name="Comma 2 2 6 5 6 2" xfId="12488" xr:uid="{00000000-0005-0000-0000-00002A150000}"/>
    <cellStyle name="Comma 2 2 6 5 6 3" xfId="6304" xr:uid="{00000000-0005-0000-0000-00002B150000}"/>
    <cellStyle name="Comma 2 2 6 5 7" xfId="9396" xr:uid="{00000000-0005-0000-0000-00002C150000}"/>
    <cellStyle name="Comma 2 2 6 5 8" xfId="4923" xr:uid="{00000000-0005-0000-0000-00002D150000}"/>
    <cellStyle name="Comma 2 2 6 6" xfId="638" xr:uid="{00000000-0005-0000-0000-00002E150000}"/>
    <cellStyle name="Comma 2 2 6 6 2" xfId="1286" xr:uid="{00000000-0005-0000-0000-00002F150000}"/>
    <cellStyle name="Comma 2 2 6 6 2 2" xfId="2795" xr:uid="{00000000-0005-0000-0000-000030150000}"/>
    <cellStyle name="Comma 2 2 6 6 2 2 2" xfId="12090" xr:uid="{00000000-0005-0000-0000-000031150000}"/>
    <cellStyle name="Comma 2 2 6 6 2 2 3" xfId="8998" xr:uid="{00000000-0005-0000-0000-000032150000}"/>
    <cellStyle name="Comma 2 2 6 6 2 3" xfId="4378" xr:uid="{00000000-0005-0000-0000-000033150000}"/>
    <cellStyle name="Comma 2 2 6 6 2 3 2" xfId="13673" xr:uid="{00000000-0005-0000-0000-000034150000}"/>
    <cellStyle name="Comma 2 2 6 6 2 3 3" xfId="7489" xr:uid="{00000000-0005-0000-0000-000035150000}"/>
    <cellStyle name="Comma 2 2 6 6 2 4" xfId="10581" xr:uid="{00000000-0005-0000-0000-000036150000}"/>
    <cellStyle name="Comma 2 2 6 6 2 5" xfId="5906" xr:uid="{00000000-0005-0000-0000-000037150000}"/>
    <cellStyle name="Comma 2 2 6 6 3" xfId="1860" xr:uid="{00000000-0005-0000-0000-000038150000}"/>
    <cellStyle name="Comma 2 2 6 6 3 2" xfId="11155" xr:uid="{00000000-0005-0000-0000-000039150000}"/>
    <cellStyle name="Comma 2 2 6 6 3 3" xfId="8063" xr:uid="{00000000-0005-0000-0000-00003A150000}"/>
    <cellStyle name="Comma 2 2 6 6 4" xfId="3730" xr:uid="{00000000-0005-0000-0000-00003B150000}"/>
    <cellStyle name="Comma 2 2 6 6 4 2" xfId="13025" xr:uid="{00000000-0005-0000-0000-00003C150000}"/>
    <cellStyle name="Comma 2 2 6 6 4 3" xfId="6841" xr:uid="{00000000-0005-0000-0000-00003D150000}"/>
    <cellStyle name="Comma 2 2 6 6 5" xfId="9933" xr:uid="{00000000-0005-0000-0000-00003E150000}"/>
    <cellStyle name="Comma 2 2 6 6 6" xfId="4971" xr:uid="{00000000-0005-0000-0000-00003F150000}"/>
    <cellStyle name="Comma 2 2 6 7" xfId="962" xr:uid="{00000000-0005-0000-0000-000040150000}"/>
    <cellStyle name="Comma 2 2 6 7 2" xfId="2184" xr:uid="{00000000-0005-0000-0000-000041150000}"/>
    <cellStyle name="Comma 2 2 6 7 2 2" xfId="11479" xr:uid="{00000000-0005-0000-0000-000042150000}"/>
    <cellStyle name="Comma 2 2 6 7 2 3" xfId="8387" xr:uid="{00000000-0005-0000-0000-000043150000}"/>
    <cellStyle name="Comma 2 2 6 7 3" xfId="4054" xr:uid="{00000000-0005-0000-0000-000044150000}"/>
    <cellStyle name="Comma 2 2 6 7 3 2" xfId="13349" xr:uid="{00000000-0005-0000-0000-000045150000}"/>
    <cellStyle name="Comma 2 2 6 7 3 3" xfId="7165" xr:uid="{00000000-0005-0000-0000-000046150000}"/>
    <cellStyle name="Comma 2 2 6 7 4" xfId="10257" xr:uid="{00000000-0005-0000-0000-000047150000}"/>
    <cellStyle name="Comma 2 2 6 7 5" xfId="5295" xr:uid="{00000000-0005-0000-0000-000048150000}"/>
    <cellStyle name="Comma 2 2 6 8" xfId="368" xr:uid="{00000000-0005-0000-0000-000049150000}"/>
    <cellStyle name="Comma 2 2 6 8 2" xfId="2525" xr:uid="{00000000-0005-0000-0000-00004A150000}"/>
    <cellStyle name="Comma 2 2 6 8 2 2" xfId="11820" xr:uid="{00000000-0005-0000-0000-00004B150000}"/>
    <cellStyle name="Comma 2 2 6 8 2 3" xfId="8728" xr:uid="{00000000-0005-0000-0000-00004C150000}"/>
    <cellStyle name="Comma 2 2 6 8 3" xfId="3460" xr:uid="{00000000-0005-0000-0000-00004D150000}"/>
    <cellStyle name="Comma 2 2 6 8 3 2" xfId="12755" xr:uid="{00000000-0005-0000-0000-00004E150000}"/>
    <cellStyle name="Comma 2 2 6 8 3 3" xfId="6571" xr:uid="{00000000-0005-0000-0000-00004F150000}"/>
    <cellStyle name="Comma 2 2 6 8 4" xfId="9663" xr:uid="{00000000-0005-0000-0000-000050150000}"/>
    <cellStyle name="Comma 2 2 6 8 5" xfId="5636" xr:uid="{00000000-0005-0000-0000-000051150000}"/>
    <cellStyle name="Comma 2 2 6 9" xfId="1590" xr:uid="{00000000-0005-0000-0000-000052150000}"/>
    <cellStyle name="Comma 2 2 6 9 2" xfId="10885" xr:uid="{00000000-0005-0000-0000-000053150000}"/>
    <cellStyle name="Comma 2 2 6 9 3" xfId="7793" xr:uid="{00000000-0005-0000-0000-000054150000}"/>
    <cellStyle name="Comma 2 2 7" xfId="46" xr:uid="{00000000-0005-0000-0000-000055150000}"/>
    <cellStyle name="Comma 2 2 7 10" xfId="9341" xr:uid="{00000000-0005-0000-0000-000056150000}"/>
    <cellStyle name="Comma 2 2 7 11" xfId="4719" xr:uid="{00000000-0005-0000-0000-000057150000}"/>
    <cellStyle name="Comma 2 2 7 2" xfId="208" xr:uid="{00000000-0005-0000-0000-000058150000}"/>
    <cellStyle name="Comma 2 2 7 2 2" xfId="819" xr:uid="{00000000-0005-0000-0000-000059150000}"/>
    <cellStyle name="Comma 2 2 7 2 2 2" xfId="1430" xr:uid="{00000000-0005-0000-0000-00005A150000}"/>
    <cellStyle name="Comma 2 2 7 2 2 2 2" xfId="2976" xr:uid="{00000000-0005-0000-0000-00005B150000}"/>
    <cellStyle name="Comma 2 2 7 2 2 2 2 2" xfId="12271" xr:uid="{00000000-0005-0000-0000-00005C150000}"/>
    <cellStyle name="Comma 2 2 7 2 2 2 2 3" xfId="9179" xr:uid="{00000000-0005-0000-0000-00005D150000}"/>
    <cellStyle name="Comma 2 2 7 2 2 2 3" xfId="4522" xr:uid="{00000000-0005-0000-0000-00005E150000}"/>
    <cellStyle name="Comma 2 2 7 2 2 2 3 2" xfId="13817" xr:uid="{00000000-0005-0000-0000-00005F150000}"/>
    <cellStyle name="Comma 2 2 7 2 2 2 3 3" xfId="7633" xr:uid="{00000000-0005-0000-0000-000060150000}"/>
    <cellStyle name="Comma 2 2 7 2 2 2 4" xfId="10725" xr:uid="{00000000-0005-0000-0000-000061150000}"/>
    <cellStyle name="Comma 2 2 7 2 2 2 5" xfId="6087" xr:uid="{00000000-0005-0000-0000-000062150000}"/>
    <cellStyle name="Comma 2 2 7 2 2 3" xfId="2041" xr:uid="{00000000-0005-0000-0000-000063150000}"/>
    <cellStyle name="Comma 2 2 7 2 2 3 2" xfId="11336" xr:uid="{00000000-0005-0000-0000-000064150000}"/>
    <cellStyle name="Comma 2 2 7 2 2 3 3" xfId="8244" xr:uid="{00000000-0005-0000-0000-000065150000}"/>
    <cellStyle name="Comma 2 2 7 2 2 4" xfId="3911" xr:uid="{00000000-0005-0000-0000-000066150000}"/>
    <cellStyle name="Comma 2 2 7 2 2 4 2" xfId="13206" xr:uid="{00000000-0005-0000-0000-000067150000}"/>
    <cellStyle name="Comma 2 2 7 2 2 4 3" xfId="7022" xr:uid="{00000000-0005-0000-0000-000068150000}"/>
    <cellStyle name="Comma 2 2 7 2 2 5" xfId="10114" xr:uid="{00000000-0005-0000-0000-000069150000}"/>
    <cellStyle name="Comma 2 2 7 2 2 6" xfId="5152" xr:uid="{00000000-0005-0000-0000-00006A150000}"/>
    <cellStyle name="Comma 2 2 7 2 3" xfId="1143" xr:uid="{00000000-0005-0000-0000-00006B150000}"/>
    <cellStyle name="Comma 2 2 7 2 3 2" xfId="2365" xr:uid="{00000000-0005-0000-0000-00006C150000}"/>
    <cellStyle name="Comma 2 2 7 2 3 2 2" xfId="11660" xr:uid="{00000000-0005-0000-0000-00006D150000}"/>
    <cellStyle name="Comma 2 2 7 2 3 2 3" xfId="8568" xr:uid="{00000000-0005-0000-0000-00006E150000}"/>
    <cellStyle name="Comma 2 2 7 2 3 3" xfId="4235" xr:uid="{00000000-0005-0000-0000-00006F150000}"/>
    <cellStyle name="Comma 2 2 7 2 3 3 2" xfId="13530" xr:uid="{00000000-0005-0000-0000-000070150000}"/>
    <cellStyle name="Comma 2 2 7 2 3 3 3" xfId="7346" xr:uid="{00000000-0005-0000-0000-000071150000}"/>
    <cellStyle name="Comma 2 2 7 2 3 4" xfId="10438" xr:uid="{00000000-0005-0000-0000-000072150000}"/>
    <cellStyle name="Comma 2 2 7 2 3 5" xfId="5476" xr:uid="{00000000-0005-0000-0000-000073150000}"/>
    <cellStyle name="Comma 2 2 7 2 4" xfId="548" xr:uid="{00000000-0005-0000-0000-000074150000}"/>
    <cellStyle name="Comma 2 2 7 2 4 2" xfId="2705" xr:uid="{00000000-0005-0000-0000-000075150000}"/>
    <cellStyle name="Comma 2 2 7 2 4 2 2" xfId="12000" xr:uid="{00000000-0005-0000-0000-000076150000}"/>
    <cellStyle name="Comma 2 2 7 2 4 2 3" xfId="8908" xr:uid="{00000000-0005-0000-0000-000077150000}"/>
    <cellStyle name="Comma 2 2 7 2 4 3" xfId="3640" xr:uid="{00000000-0005-0000-0000-000078150000}"/>
    <cellStyle name="Comma 2 2 7 2 4 3 2" xfId="12935" xr:uid="{00000000-0005-0000-0000-000079150000}"/>
    <cellStyle name="Comma 2 2 7 2 4 3 3" xfId="6751" xr:uid="{00000000-0005-0000-0000-00007A150000}"/>
    <cellStyle name="Comma 2 2 7 2 4 4" xfId="9843" xr:uid="{00000000-0005-0000-0000-00007B150000}"/>
    <cellStyle name="Comma 2 2 7 2 4 5" xfId="5816" xr:uid="{00000000-0005-0000-0000-00007C150000}"/>
    <cellStyle name="Comma 2 2 7 2 5" xfId="1770" xr:uid="{00000000-0005-0000-0000-00007D150000}"/>
    <cellStyle name="Comma 2 2 7 2 5 2" xfId="11065" xr:uid="{00000000-0005-0000-0000-00007E150000}"/>
    <cellStyle name="Comma 2 2 7 2 5 3" xfId="7973" xr:uid="{00000000-0005-0000-0000-00007F150000}"/>
    <cellStyle name="Comma 2 2 7 2 6" xfId="3300" xr:uid="{00000000-0005-0000-0000-000080150000}"/>
    <cellStyle name="Comma 2 2 7 2 6 2" xfId="12595" xr:uid="{00000000-0005-0000-0000-000081150000}"/>
    <cellStyle name="Comma 2 2 7 2 6 3" xfId="6411" xr:uid="{00000000-0005-0000-0000-000082150000}"/>
    <cellStyle name="Comma 2 2 7 2 7" xfId="9503" xr:uid="{00000000-0005-0000-0000-000083150000}"/>
    <cellStyle name="Comma 2 2 7 2 8" xfId="4881" xr:uid="{00000000-0005-0000-0000-000084150000}"/>
    <cellStyle name="Comma 2 2 7 3" xfId="281" xr:uid="{00000000-0005-0000-0000-000085150000}"/>
    <cellStyle name="Comma 2 2 7 3 2" xfId="892" xr:uid="{00000000-0005-0000-0000-000086150000}"/>
    <cellStyle name="Comma 2 2 7 3 2 2" xfId="1503" xr:uid="{00000000-0005-0000-0000-000087150000}"/>
    <cellStyle name="Comma 2 2 7 3 2 2 2" xfId="3049" xr:uid="{00000000-0005-0000-0000-000088150000}"/>
    <cellStyle name="Comma 2 2 7 3 2 2 2 2" xfId="12344" xr:uid="{00000000-0005-0000-0000-000089150000}"/>
    <cellStyle name="Comma 2 2 7 3 2 2 2 3" xfId="9252" xr:uid="{00000000-0005-0000-0000-00008A150000}"/>
    <cellStyle name="Comma 2 2 7 3 2 2 3" xfId="4595" xr:uid="{00000000-0005-0000-0000-00008B150000}"/>
    <cellStyle name="Comma 2 2 7 3 2 2 3 2" xfId="13890" xr:uid="{00000000-0005-0000-0000-00008C150000}"/>
    <cellStyle name="Comma 2 2 7 3 2 2 3 3" xfId="7706" xr:uid="{00000000-0005-0000-0000-00008D150000}"/>
    <cellStyle name="Comma 2 2 7 3 2 2 4" xfId="10798" xr:uid="{00000000-0005-0000-0000-00008E150000}"/>
    <cellStyle name="Comma 2 2 7 3 2 2 5" xfId="6160" xr:uid="{00000000-0005-0000-0000-00008F150000}"/>
    <cellStyle name="Comma 2 2 7 3 2 3" xfId="2114" xr:uid="{00000000-0005-0000-0000-000090150000}"/>
    <cellStyle name="Comma 2 2 7 3 2 3 2" xfId="11409" xr:uid="{00000000-0005-0000-0000-000091150000}"/>
    <cellStyle name="Comma 2 2 7 3 2 3 3" xfId="8317" xr:uid="{00000000-0005-0000-0000-000092150000}"/>
    <cellStyle name="Comma 2 2 7 3 2 4" xfId="3984" xr:uid="{00000000-0005-0000-0000-000093150000}"/>
    <cellStyle name="Comma 2 2 7 3 2 4 2" xfId="13279" xr:uid="{00000000-0005-0000-0000-000094150000}"/>
    <cellStyle name="Comma 2 2 7 3 2 4 3" xfId="7095" xr:uid="{00000000-0005-0000-0000-000095150000}"/>
    <cellStyle name="Comma 2 2 7 3 2 5" xfId="10187" xr:uid="{00000000-0005-0000-0000-000096150000}"/>
    <cellStyle name="Comma 2 2 7 3 2 6" xfId="5225" xr:uid="{00000000-0005-0000-0000-000097150000}"/>
    <cellStyle name="Comma 2 2 7 3 3" xfId="1216" xr:uid="{00000000-0005-0000-0000-000098150000}"/>
    <cellStyle name="Comma 2 2 7 3 3 2" xfId="2438" xr:uid="{00000000-0005-0000-0000-000099150000}"/>
    <cellStyle name="Comma 2 2 7 3 3 2 2" xfId="11733" xr:uid="{00000000-0005-0000-0000-00009A150000}"/>
    <cellStyle name="Comma 2 2 7 3 3 2 3" xfId="8641" xr:uid="{00000000-0005-0000-0000-00009B150000}"/>
    <cellStyle name="Comma 2 2 7 3 3 3" xfId="4308" xr:uid="{00000000-0005-0000-0000-00009C150000}"/>
    <cellStyle name="Comma 2 2 7 3 3 3 2" xfId="13603" xr:uid="{00000000-0005-0000-0000-00009D150000}"/>
    <cellStyle name="Comma 2 2 7 3 3 3 3" xfId="7419" xr:uid="{00000000-0005-0000-0000-00009E150000}"/>
    <cellStyle name="Comma 2 2 7 3 3 4" xfId="10511" xr:uid="{00000000-0005-0000-0000-00009F150000}"/>
    <cellStyle name="Comma 2 2 7 3 3 5" xfId="5549" xr:uid="{00000000-0005-0000-0000-0000A0150000}"/>
    <cellStyle name="Comma 2 2 7 3 4" xfId="459" xr:uid="{00000000-0005-0000-0000-0000A1150000}"/>
    <cellStyle name="Comma 2 2 7 3 4 2" xfId="2616" xr:uid="{00000000-0005-0000-0000-0000A2150000}"/>
    <cellStyle name="Comma 2 2 7 3 4 2 2" xfId="11911" xr:uid="{00000000-0005-0000-0000-0000A3150000}"/>
    <cellStyle name="Comma 2 2 7 3 4 2 3" xfId="8819" xr:uid="{00000000-0005-0000-0000-0000A4150000}"/>
    <cellStyle name="Comma 2 2 7 3 4 3" xfId="3551" xr:uid="{00000000-0005-0000-0000-0000A5150000}"/>
    <cellStyle name="Comma 2 2 7 3 4 3 2" xfId="12846" xr:uid="{00000000-0005-0000-0000-0000A6150000}"/>
    <cellStyle name="Comma 2 2 7 3 4 3 3" xfId="6662" xr:uid="{00000000-0005-0000-0000-0000A7150000}"/>
    <cellStyle name="Comma 2 2 7 3 4 4" xfId="9754" xr:uid="{00000000-0005-0000-0000-0000A8150000}"/>
    <cellStyle name="Comma 2 2 7 3 4 5" xfId="5727" xr:uid="{00000000-0005-0000-0000-0000A9150000}"/>
    <cellStyle name="Comma 2 2 7 3 5" xfId="1681" xr:uid="{00000000-0005-0000-0000-0000AA150000}"/>
    <cellStyle name="Comma 2 2 7 3 5 2" xfId="10976" xr:uid="{00000000-0005-0000-0000-0000AB150000}"/>
    <cellStyle name="Comma 2 2 7 3 5 3" xfId="7884" xr:uid="{00000000-0005-0000-0000-0000AC150000}"/>
    <cellStyle name="Comma 2 2 7 3 6" xfId="3373" xr:uid="{00000000-0005-0000-0000-0000AD150000}"/>
    <cellStyle name="Comma 2 2 7 3 6 2" xfId="12668" xr:uid="{00000000-0005-0000-0000-0000AE150000}"/>
    <cellStyle name="Comma 2 2 7 3 6 3" xfId="6484" xr:uid="{00000000-0005-0000-0000-0000AF150000}"/>
    <cellStyle name="Comma 2 2 7 3 7" xfId="9576" xr:uid="{00000000-0005-0000-0000-0000B0150000}"/>
    <cellStyle name="Comma 2 2 7 3 8" xfId="4792" xr:uid="{00000000-0005-0000-0000-0000B1150000}"/>
    <cellStyle name="Comma 2 2 7 4" xfId="119" xr:uid="{00000000-0005-0000-0000-0000B2150000}"/>
    <cellStyle name="Comma 2 2 7 4 2" xfId="1054" xr:uid="{00000000-0005-0000-0000-0000B3150000}"/>
    <cellStyle name="Comma 2 2 7 4 2 2" xfId="2276" xr:uid="{00000000-0005-0000-0000-0000B4150000}"/>
    <cellStyle name="Comma 2 2 7 4 2 2 2" xfId="11571" xr:uid="{00000000-0005-0000-0000-0000B5150000}"/>
    <cellStyle name="Comma 2 2 7 4 2 2 3" xfId="8479" xr:uid="{00000000-0005-0000-0000-0000B6150000}"/>
    <cellStyle name="Comma 2 2 7 4 2 3" xfId="4146" xr:uid="{00000000-0005-0000-0000-0000B7150000}"/>
    <cellStyle name="Comma 2 2 7 4 2 3 2" xfId="13441" xr:uid="{00000000-0005-0000-0000-0000B8150000}"/>
    <cellStyle name="Comma 2 2 7 4 2 3 3" xfId="7257" xr:uid="{00000000-0005-0000-0000-0000B9150000}"/>
    <cellStyle name="Comma 2 2 7 4 2 4" xfId="10349" xr:uid="{00000000-0005-0000-0000-0000BA150000}"/>
    <cellStyle name="Comma 2 2 7 4 2 5" xfId="5387" xr:uid="{00000000-0005-0000-0000-0000BB150000}"/>
    <cellStyle name="Comma 2 2 7 4 3" xfId="730" xr:uid="{00000000-0005-0000-0000-0000BC150000}"/>
    <cellStyle name="Comma 2 2 7 4 3 2" xfId="2887" xr:uid="{00000000-0005-0000-0000-0000BD150000}"/>
    <cellStyle name="Comma 2 2 7 4 3 2 2" xfId="12182" xr:uid="{00000000-0005-0000-0000-0000BE150000}"/>
    <cellStyle name="Comma 2 2 7 4 3 2 3" xfId="9090" xr:uid="{00000000-0005-0000-0000-0000BF150000}"/>
    <cellStyle name="Comma 2 2 7 4 3 3" xfId="3822" xr:uid="{00000000-0005-0000-0000-0000C0150000}"/>
    <cellStyle name="Comma 2 2 7 4 3 3 2" xfId="13117" xr:uid="{00000000-0005-0000-0000-0000C1150000}"/>
    <cellStyle name="Comma 2 2 7 4 3 3 3" xfId="6933" xr:uid="{00000000-0005-0000-0000-0000C2150000}"/>
    <cellStyle name="Comma 2 2 7 4 3 4" xfId="10025" xr:uid="{00000000-0005-0000-0000-0000C3150000}"/>
    <cellStyle name="Comma 2 2 7 4 3 5" xfId="5998" xr:uid="{00000000-0005-0000-0000-0000C4150000}"/>
    <cellStyle name="Comma 2 2 7 4 4" xfId="1952" xr:uid="{00000000-0005-0000-0000-0000C5150000}"/>
    <cellStyle name="Comma 2 2 7 4 4 2" xfId="11247" xr:uid="{00000000-0005-0000-0000-0000C6150000}"/>
    <cellStyle name="Comma 2 2 7 4 4 3" xfId="8155" xr:uid="{00000000-0005-0000-0000-0000C7150000}"/>
    <cellStyle name="Comma 2 2 7 4 5" xfId="3211" xr:uid="{00000000-0005-0000-0000-0000C8150000}"/>
    <cellStyle name="Comma 2 2 7 4 5 2" xfId="12506" xr:uid="{00000000-0005-0000-0000-0000C9150000}"/>
    <cellStyle name="Comma 2 2 7 4 5 3" xfId="6322" xr:uid="{00000000-0005-0000-0000-0000CA150000}"/>
    <cellStyle name="Comma 2 2 7 4 6" xfId="9414" xr:uid="{00000000-0005-0000-0000-0000CB150000}"/>
    <cellStyle name="Comma 2 2 7 4 7" xfId="5063" xr:uid="{00000000-0005-0000-0000-0000CC150000}"/>
    <cellStyle name="Comma 2 2 7 5" xfId="657" xr:uid="{00000000-0005-0000-0000-0000CD150000}"/>
    <cellStyle name="Comma 2 2 7 5 2" xfId="1305" xr:uid="{00000000-0005-0000-0000-0000CE150000}"/>
    <cellStyle name="Comma 2 2 7 5 2 2" xfId="2814" xr:uid="{00000000-0005-0000-0000-0000CF150000}"/>
    <cellStyle name="Comma 2 2 7 5 2 2 2" xfId="12109" xr:uid="{00000000-0005-0000-0000-0000D0150000}"/>
    <cellStyle name="Comma 2 2 7 5 2 2 3" xfId="9017" xr:uid="{00000000-0005-0000-0000-0000D1150000}"/>
    <cellStyle name="Comma 2 2 7 5 2 3" xfId="4397" xr:uid="{00000000-0005-0000-0000-0000D2150000}"/>
    <cellStyle name="Comma 2 2 7 5 2 3 2" xfId="13692" xr:uid="{00000000-0005-0000-0000-0000D3150000}"/>
    <cellStyle name="Comma 2 2 7 5 2 3 3" xfId="7508" xr:uid="{00000000-0005-0000-0000-0000D4150000}"/>
    <cellStyle name="Comma 2 2 7 5 2 4" xfId="10600" xr:uid="{00000000-0005-0000-0000-0000D5150000}"/>
    <cellStyle name="Comma 2 2 7 5 2 5" xfId="5925" xr:uid="{00000000-0005-0000-0000-0000D6150000}"/>
    <cellStyle name="Comma 2 2 7 5 3" xfId="1879" xr:uid="{00000000-0005-0000-0000-0000D7150000}"/>
    <cellStyle name="Comma 2 2 7 5 3 2" xfId="11174" xr:uid="{00000000-0005-0000-0000-0000D8150000}"/>
    <cellStyle name="Comma 2 2 7 5 3 3" xfId="8082" xr:uid="{00000000-0005-0000-0000-0000D9150000}"/>
    <cellStyle name="Comma 2 2 7 5 4" xfId="3749" xr:uid="{00000000-0005-0000-0000-0000DA150000}"/>
    <cellStyle name="Comma 2 2 7 5 4 2" xfId="13044" xr:uid="{00000000-0005-0000-0000-0000DB150000}"/>
    <cellStyle name="Comma 2 2 7 5 4 3" xfId="6860" xr:uid="{00000000-0005-0000-0000-0000DC150000}"/>
    <cellStyle name="Comma 2 2 7 5 5" xfId="9952" xr:uid="{00000000-0005-0000-0000-0000DD150000}"/>
    <cellStyle name="Comma 2 2 7 5 6" xfId="4990" xr:uid="{00000000-0005-0000-0000-0000DE150000}"/>
    <cellStyle name="Comma 2 2 7 6" xfId="981" xr:uid="{00000000-0005-0000-0000-0000DF150000}"/>
    <cellStyle name="Comma 2 2 7 6 2" xfId="2203" xr:uid="{00000000-0005-0000-0000-0000E0150000}"/>
    <cellStyle name="Comma 2 2 7 6 2 2" xfId="11498" xr:uid="{00000000-0005-0000-0000-0000E1150000}"/>
    <cellStyle name="Comma 2 2 7 6 2 3" xfId="8406" xr:uid="{00000000-0005-0000-0000-0000E2150000}"/>
    <cellStyle name="Comma 2 2 7 6 3" xfId="4073" xr:uid="{00000000-0005-0000-0000-0000E3150000}"/>
    <cellStyle name="Comma 2 2 7 6 3 2" xfId="13368" xr:uid="{00000000-0005-0000-0000-0000E4150000}"/>
    <cellStyle name="Comma 2 2 7 6 3 3" xfId="7184" xr:uid="{00000000-0005-0000-0000-0000E5150000}"/>
    <cellStyle name="Comma 2 2 7 6 4" xfId="10276" xr:uid="{00000000-0005-0000-0000-0000E6150000}"/>
    <cellStyle name="Comma 2 2 7 6 5" xfId="5314" xr:uid="{00000000-0005-0000-0000-0000E7150000}"/>
    <cellStyle name="Comma 2 2 7 7" xfId="386" xr:uid="{00000000-0005-0000-0000-0000E8150000}"/>
    <cellStyle name="Comma 2 2 7 7 2" xfId="2543" xr:uid="{00000000-0005-0000-0000-0000E9150000}"/>
    <cellStyle name="Comma 2 2 7 7 2 2" xfId="11838" xr:uid="{00000000-0005-0000-0000-0000EA150000}"/>
    <cellStyle name="Comma 2 2 7 7 2 3" xfId="8746" xr:uid="{00000000-0005-0000-0000-0000EB150000}"/>
    <cellStyle name="Comma 2 2 7 7 3" xfId="3478" xr:uid="{00000000-0005-0000-0000-0000EC150000}"/>
    <cellStyle name="Comma 2 2 7 7 3 2" xfId="12773" xr:uid="{00000000-0005-0000-0000-0000ED150000}"/>
    <cellStyle name="Comma 2 2 7 7 3 3" xfId="6589" xr:uid="{00000000-0005-0000-0000-0000EE150000}"/>
    <cellStyle name="Comma 2 2 7 7 4" xfId="9681" xr:uid="{00000000-0005-0000-0000-0000EF150000}"/>
    <cellStyle name="Comma 2 2 7 7 5" xfId="5654" xr:uid="{00000000-0005-0000-0000-0000F0150000}"/>
    <cellStyle name="Comma 2 2 7 8" xfId="1608" xr:uid="{00000000-0005-0000-0000-0000F1150000}"/>
    <cellStyle name="Comma 2 2 7 8 2" xfId="10903" xr:uid="{00000000-0005-0000-0000-0000F2150000}"/>
    <cellStyle name="Comma 2 2 7 8 3" xfId="7811" xr:uid="{00000000-0005-0000-0000-0000F3150000}"/>
    <cellStyle name="Comma 2 2 7 9" xfId="3138" xr:uid="{00000000-0005-0000-0000-0000F4150000}"/>
    <cellStyle name="Comma 2 2 7 9 2" xfId="12433" xr:uid="{00000000-0005-0000-0000-0000F5150000}"/>
    <cellStyle name="Comma 2 2 7 9 3" xfId="6249" xr:uid="{00000000-0005-0000-0000-0000F6150000}"/>
    <cellStyle name="Comma 2 2 8" xfId="172" xr:uid="{00000000-0005-0000-0000-0000F7150000}"/>
    <cellStyle name="Comma 2 2 8 2" xfId="317" xr:uid="{00000000-0005-0000-0000-0000F8150000}"/>
    <cellStyle name="Comma 2 2 8 2 2" xfId="928" xr:uid="{00000000-0005-0000-0000-0000F9150000}"/>
    <cellStyle name="Comma 2 2 8 2 2 2" xfId="1539" xr:uid="{00000000-0005-0000-0000-0000FA150000}"/>
    <cellStyle name="Comma 2 2 8 2 2 2 2" xfId="3085" xr:uid="{00000000-0005-0000-0000-0000FB150000}"/>
    <cellStyle name="Comma 2 2 8 2 2 2 2 2" xfId="12380" xr:uid="{00000000-0005-0000-0000-0000FC150000}"/>
    <cellStyle name="Comma 2 2 8 2 2 2 2 3" xfId="9288" xr:uid="{00000000-0005-0000-0000-0000FD150000}"/>
    <cellStyle name="Comma 2 2 8 2 2 2 3" xfId="4631" xr:uid="{00000000-0005-0000-0000-0000FE150000}"/>
    <cellStyle name="Comma 2 2 8 2 2 2 3 2" xfId="13926" xr:uid="{00000000-0005-0000-0000-0000FF150000}"/>
    <cellStyle name="Comma 2 2 8 2 2 2 3 3" xfId="7742" xr:uid="{00000000-0005-0000-0000-000000160000}"/>
    <cellStyle name="Comma 2 2 8 2 2 2 4" xfId="10834" xr:uid="{00000000-0005-0000-0000-000001160000}"/>
    <cellStyle name="Comma 2 2 8 2 2 2 5" xfId="6196" xr:uid="{00000000-0005-0000-0000-000002160000}"/>
    <cellStyle name="Comma 2 2 8 2 2 3" xfId="2150" xr:uid="{00000000-0005-0000-0000-000003160000}"/>
    <cellStyle name="Comma 2 2 8 2 2 3 2" xfId="11445" xr:uid="{00000000-0005-0000-0000-000004160000}"/>
    <cellStyle name="Comma 2 2 8 2 2 3 3" xfId="8353" xr:uid="{00000000-0005-0000-0000-000005160000}"/>
    <cellStyle name="Comma 2 2 8 2 2 4" xfId="4020" xr:uid="{00000000-0005-0000-0000-000006160000}"/>
    <cellStyle name="Comma 2 2 8 2 2 4 2" xfId="13315" xr:uid="{00000000-0005-0000-0000-000007160000}"/>
    <cellStyle name="Comma 2 2 8 2 2 4 3" xfId="7131" xr:uid="{00000000-0005-0000-0000-000008160000}"/>
    <cellStyle name="Comma 2 2 8 2 2 5" xfId="10223" xr:uid="{00000000-0005-0000-0000-000009160000}"/>
    <cellStyle name="Comma 2 2 8 2 2 6" xfId="5261" xr:uid="{00000000-0005-0000-0000-00000A160000}"/>
    <cellStyle name="Comma 2 2 8 2 3" xfId="1252" xr:uid="{00000000-0005-0000-0000-00000B160000}"/>
    <cellStyle name="Comma 2 2 8 2 3 2" xfId="2474" xr:uid="{00000000-0005-0000-0000-00000C160000}"/>
    <cellStyle name="Comma 2 2 8 2 3 2 2" xfId="11769" xr:uid="{00000000-0005-0000-0000-00000D160000}"/>
    <cellStyle name="Comma 2 2 8 2 3 2 3" xfId="8677" xr:uid="{00000000-0005-0000-0000-00000E160000}"/>
    <cellStyle name="Comma 2 2 8 2 3 3" xfId="4344" xr:uid="{00000000-0005-0000-0000-00000F160000}"/>
    <cellStyle name="Comma 2 2 8 2 3 3 2" xfId="13639" xr:uid="{00000000-0005-0000-0000-000010160000}"/>
    <cellStyle name="Comma 2 2 8 2 3 3 3" xfId="7455" xr:uid="{00000000-0005-0000-0000-000011160000}"/>
    <cellStyle name="Comma 2 2 8 2 3 4" xfId="10547" xr:uid="{00000000-0005-0000-0000-000012160000}"/>
    <cellStyle name="Comma 2 2 8 2 3 5" xfId="5585" xr:uid="{00000000-0005-0000-0000-000013160000}"/>
    <cellStyle name="Comma 2 2 8 2 4" xfId="512" xr:uid="{00000000-0005-0000-0000-000014160000}"/>
    <cellStyle name="Comma 2 2 8 2 4 2" xfId="2669" xr:uid="{00000000-0005-0000-0000-000015160000}"/>
    <cellStyle name="Comma 2 2 8 2 4 2 2" xfId="11964" xr:uid="{00000000-0005-0000-0000-000016160000}"/>
    <cellStyle name="Comma 2 2 8 2 4 2 3" xfId="8872" xr:uid="{00000000-0005-0000-0000-000017160000}"/>
    <cellStyle name="Comma 2 2 8 2 4 3" xfId="3604" xr:uid="{00000000-0005-0000-0000-000018160000}"/>
    <cellStyle name="Comma 2 2 8 2 4 3 2" xfId="12899" xr:uid="{00000000-0005-0000-0000-000019160000}"/>
    <cellStyle name="Comma 2 2 8 2 4 3 3" xfId="6715" xr:uid="{00000000-0005-0000-0000-00001A160000}"/>
    <cellStyle name="Comma 2 2 8 2 4 4" xfId="9807" xr:uid="{00000000-0005-0000-0000-00001B160000}"/>
    <cellStyle name="Comma 2 2 8 2 4 5" xfId="5780" xr:uid="{00000000-0005-0000-0000-00001C160000}"/>
    <cellStyle name="Comma 2 2 8 2 5" xfId="1734" xr:uid="{00000000-0005-0000-0000-00001D160000}"/>
    <cellStyle name="Comma 2 2 8 2 5 2" xfId="11029" xr:uid="{00000000-0005-0000-0000-00001E160000}"/>
    <cellStyle name="Comma 2 2 8 2 5 3" xfId="7937" xr:uid="{00000000-0005-0000-0000-00001F160000}"/>
    <cellStyle name="Comma 2 2 8 2 6" xfId="3409" xr:uid="{00000000-0005-0000-0000-000020160000}"/>
    <cellStyle name="Comma 2 2 8 2 6 2" xfId="12704" xr:uid="{00000000-0005-0000-0000-000021160000}"/>
    <cellStyle name="Comma 2 2 8 2 6 3" xfId="6520" xr:uid="{00000000-0005-0000-0000-000022160000}"/>
    <cellStyle name="Comma 2 2 8 2 7" xfId="9612" xr:uid="{00000000-0005-0000-0000-000023160000}"/>
    <cellStyle name="Comma 2 2 8 2 8" xfId="4845" xr:uid="{00000000-0005-0000-0000-000024160000}"/>
    <cellStyle name="Comma 2 2 8 3" xfId="783" xr:uid="{00000000-0005-0000-0000-000025160000}"/>
    <cellStyle name="Comma 2 2 8 3 2" xfId="1394" xr:uid="{00000000-0005-0000-0000-000026160000}"/>
    <cellStyle name="Comma 2 2 8 3 2 2" xfId="2940" xr:uid="{00000000-0005-0000-0000-000027160000}"/>
    <cellStyle name="Comma 2 2 8 3 2 2 2" xfId="12235" xr:uid="{00000000-0005-0000-0000-000028160000}"/>
    <cellStyle name="Comma 2 2 8 3 2 2 3" xfId="9143" xr:uid="{00000000-0005-0000-0000-000029160000}"/>
    <cellStyle name="Comma 2 2 8 3 2 3" xfId="4486" xr:uid="{00000000-0005-0000-0000-00002A160000}"/>
    <cellStyle name="Comma 2 2 8 3 2 3 2" xfId="13781" xr:uid="{00000000-0005-0000-0000-00002B160000}"/>
    <cellStyle name="Comma 2 2 8 3 2 3 3" xfId="7597" xr:uid="{00000000-0005-0000-0000-00002C160000}"/>
    <cellStyle name="Comma 2 2 8 3 2 4" xfId="10689" xr:uid="{00000000-0005-0000-0000-00002D160000}"/>
    <cellStyle name="Comma 2 2 8 3 2 5" xfId="6051" xr:uid="{00000000-0005-0000-0000-00002E160000}"/>
    <cellStyle name="Comma 2 2 8 3 3" xfId="2005" xr:uid="{00000000-0005-0000-0000-00002F160000}"/>
    <cellStyle name="Comma 2 2 8 3 3 2" xfId="11300" xr:uid="{00000000-0005-0000-0000-000030160000}"/>
    <cellStyle name="Comma 2 2 8 3 3 3" xfId="8208" xr:uid="{00000000-0005-0000-0000-000031160000}"/>
    <cellStyle name="Comma 2 2 8 3 4" xfId="3875" xr:uid="{00000000-0005-0000-0000-000032160000}"/>
    <cellStyle name="Comma 2 2 8 3 4 2" xfId="13170" xr:uid="{00000000-0005-0000-0000-000033160000}"/>
    <cellStyle name="Comma 2 2 8 3 4 3" xfId="6986" xr:uid="{00000000-0005-0000-0000-000034160000}"/>
    <cellStyle name="Comma 2 2 8 3 5" xfId="10078" xr:uid="{00000000-0005-0000-0000-000035160000}"/>
    <cellStyle name="Comma 2 2 8 3 6" xfId="5116" xr:uid="{00000000-0005-0000-0000-000036160000}"/>
    <cellStyle name="Comma 2 2 8 4" xfId="1107" xr:uid="{00000000-0005-0000-0000-000037160000}"/>
    <cellStyle name="Comma 2 2 8 4 2" xfId="2329" xr:uid="{00000000-0005-0000-0000-000038160000}"/>
    <cellStyle name="Comma 2 2 8 4 2 2" xfId="11624" xr:uid="{00000000-0005-0000-0000-000039160000}"/>
    <cellStyle name="Comma 2 2 8 4 2 3" xfId="8532" xr:uid="{00000000-0005-0000-0000-00003A160000}"/>
    <cellStyle name="Comma 2 2 8 4 3" xfId="4199" xr:uid="{00000000-0005-0000-0000-00003B160000}"/>
    <cellStyle name="Comma 2 2 8 4 3 2" xfId="13494" xr:uid="{00000000-0005-0000-0000-00003C160000}"/>
    <cellStyle name="Comma 2 2 8 4 3 3" xfId="7310" xr:uid="{00000000-0005-0000-0000-00003D160000}"/>
    <cellStyle name="Comma 2 2 8 4 4" xfId="10402" xr:uid="{00000000-0005-0000-0000-00003E160000}"/>
    <cellStyle name="Comma 2 2 8 4 5" xfId="5440" xr:uid="{00000000-0005-0000-0000-00003F160000}"/>
    <cellStyle name="Comma 2 2 8 5" xfId="350" xr:uid="{00000000-0005-0000-0000-000040160000}"/>
    <cellStyle name="Comma 2 2 8 5 2" xfId="2507" xr:uid="{00000000-0005-0000-0000-000041160000}"/>
    <cellStyle name="Comma 2 2 8 5 2 2" xfId="11802" xr:uid="{00000000-0005-0000-0000-000042160000}"/>
    <cellStyle name="Comma 2 2 8 5 2 3" xfId="8710" xr:uid="{00000000-0005-0000-0000-000043160000}"/>
    <cellStyle name="Comma 2 2 8 5 3" xfId="3442" xr:uid="{00000000-0005-0000-0000-000044160000}"/>
    <cellStyle name="Comma 2 2 8 5 3 2" xfId="12737" xr:uid="{00000000-0005-0000-0000-000045160000}"/>
    <cellStyle name="Comma 2 2 8 5 3 3" xfId="6553" xr:uid="{00000000-0005-0000-0000-000046160000}"/>
    <cellStyle name="Comma 2 2 8 5 4" xfId="9645" xr:uid="{00000000-0005-0000-0000-000047160000}"/>
    <cellStyle name="Comma 2 2 8 5 5" xfId="5618" xr:uid="{00000000-0005-0000-0000-000048160000}"/>
    <cellStyle name="Comma 2 2 8 6" xfId="1572" xr:uid="{00000000-0005-0000-0000-000049160000}"/>
    <cellStyle name="Comma 2 2 8 6 2" xfId="10867" xr:uid="{00000000-0005-0000-0000-00004A160000}"/>
    <cellStyle name="Comma 2 2 8 6 3" xfId="7775" xr:uid="{00000000-0005-0000-0000-00004B160000}"/>
    <cellStyle name="Comma 2 2 8 7" xfId="3264" xr:uid="{00000000-0005-0000-0000-00004C160000}"/>
    <cellStyle name="Comma 2 2 8 7 2" xfId="12559" xr:uid="{00000000-0005-0000-0000-00004D160000}"/>
    <cellStyle name="Comma 2 2 8 7 3" xfId="6375" xr:uid="{00000000-0005-0000-0000-00004E160000}"/>
    <cellStyle name="Comma 2 2 8 8" xfId="9467" xr:uid="{00000000-0005-0000-0000-00004F160000}"/>
    <cellStyle name="Comma 2 2 8 9" xfId="4683" xr:uid="{00000000-0005-0000-0000-000050160000}"/>
    <cellStyle name="Comma 2 2 9" xfId="156" xr:uid="{00000000-0005-0000-0000-000051160000}"/>
    <cellStyle name="Comma 2 2 9 2" xfId="767" xr:uid="{00000000-0005-0000-0000-000052160000}"/>
    <cellStyle name="Comma 2 2 9 2 2" xfId="1378" xr:uid="{00000000-0005-0000-0000-000053160000}"/>
    <cellStyle name="Comma 2 2 9 2 2 2" xfId="2924" xr:uid="{00000000-0005-0000-0000-000054160000}"/>
    <cellStyle name="Comma 2 2 9 2 2 2 2" xfId="12219" xr:uid="{00000000-0005-0000-0000-000055160000}"/>
    <cellStyle name="Comma 2 2 9 2 2 2 3" xfId="9127" xr:uid="{00000000-0005-0000-0000-000056160000}"/>
    <cellStyle name="Comma 2 2 9 2 2 3" xfId="4470" xr:uid="{00000000-0005-0000-0000-000057160000}"/>
    <cellStyle name="Comma 2 2 9 2 2 3 2" xfId="13765" xr:uid="{00000000-0005-0000-0000-000058160000}"/>
    <cellStyle name="Comma 2 2 9 2 2 3 3" xfId="7581" xr:uid="{00000000-0005-0000-0000-000059160000}"/>
    <cellStyle name="Comma 2 2 9 2 2 4" xfId="10673" xr:uid="{00000000-0005-0000-0000-00005A160000}"/>
    <cellStyle name="Comma 2 2 9 2 2 5" xfId="6035" xr:uid="{00000000-0005-0000-0000-00005B160000}"/>
    <cellStyle name="Comma 2 2 9 2 3" xfId="1989" xr:uid="{00000000-0005-0000-0000-00005C160000}"/>
    <cellStyle name="Comma 2 2 9 2 3 2" xfId="11284" xr:uid="{00000000-0005-0000-0000-00005D160000}"/>
    <cellStyle name="Comma 2 2 9 2 3 3" xfId="8192" xr:uid="{00000000-0005-0000-0000-00005E160000}"/>
    <cellStyle name="Comma 2 2 9 2 4" xfId="3859" xr:uid="{00000000-0005-0000-0000-00005F160000}"/>
    <cellStyle name="Comma 2 2 9 2 4 2" xfId="13154" xr:uid="{00000000-0005-0000-0000-000060160000}"/>
    <cellStyle name="Comma 2 2 9 2 4 3" xfId="6970" xr:uid="{00000000-0005-0000-0000-000061160000}"/>
    <cellStyle name="Comma 2 2 9 2 5" xfId="10062" xr:uid="{00000000-0005-0000-0000-000062160000}"/>
    <cellStyle name="Comma 2 2 9 2 6" xfId="5100" xr:uid="{00000000-0005-0000-0000-000063160000}"/>
    <cellStyle name="Comma 2 2 9 3" xfId="1091" xr:uid="{00000000-0005-0000-0000-000064160000}"/>
    <cellStyle name="Comma 2 2 9 3 2" xfId="2313" xr:uid="{00000000-0005-0000-0000-000065160000}"/>
    <cellStyle name="Comma 2 2 9 3 2 2" xfId="11608" xr:uid="{00000000-0005-0000-0000-000066160000}"/>
    <cellStyle name="Comma 2 2 9 3 2 3" xfId="8516" xr:uid="{00000000-0005-0000-0000-000067160000}"/>
    <cellStyle name="Comma 2 2 9 3 3" xfId="4183" xr:uid="{00000000-0005-0000-0000-000068160000}"/>
    <cellStyle name="Comma 2 2 9 3 3 2" xfId="13478" xr:uid="{00000000-0005-0000-0000-000069160000}"/>
    <cellStyle name="Comma 2 2 9 3 3 3" xfId="7294" xr:uid="{00000000-0005-0000-0000-00006A160000}"/>
    <cellStyle name="Comma 2 2 9 3 4" xfId="10386" xr:uid="{00000000-0005-0000-0000-00006B160000}"/>
    <cellStyle name="Comma 2 2 9 3 5" xfId="5424" xr:uid="{00000000-0005-0000-0000-00006C160000}"/>
    <cellStyle name="Comma 2 2 9 4" xfId="496" xr:uid="{00000000-0005-0000-0000-00006D160000}"/>
    <cellStyle name="Comma 2 2 9 4 2" xfId="2653" xr:uid="{00000000-0005-0000-0000-00006E160000}"/>
    <cellStyle name="Comma 2 2 9 4 2 2" xfId="11948" xr:uid="{00000000-0005-0000-0000-00006F160000}"/>
    <cellStyle name="Comma 2 2 9 4 2 3" xfId="8856" xr:uid="{00000000-0005-0000-0000-000070160000}"/>
    <cellStyle name="Comma 2 2 9 4 3" xfId="3588" xr:uid="{00000000-0005-0000-0000-000071160000}"/>
    <cellStyle name="Comma 2 2 9 4 3 2" xfId="12883" xr:uid="{00000000-0005-0000-0000-000072160000}"/>
    <cellStyle name="Comma 2 2 9 4 3 3" xfId="6699" xr:uid="{00000000-0005-0000-0000-000073160000}"/>
    <cellStyle name="Comma 2 2 9 4 4" xfId="9791" xr:uid="{00000000-0005-0000-0000-000074160000}"/>
    <cellStyle name="Comma 2 2 9 4 5" xfId="5764" xr:uid="{00000000-0005-0000-0000-000075160000}"/>
    <cellStyle name="Comma 2 2 9 5" xfId="1718" xr:uid="{00000000-0005-0000-0000-000076160000}"/>
    <cellStyle name="Comma 2 2 9 5 2" xfId="11013" xr:uid="{00000000-0005-0000-0000-000077160000}"/>
    <cellStyle name="Comma 2 2 9 5 3" xfId="7921" xr:uid="{00000000-0005-0000-0000-000078160000}"/>
    <cellStyle name="Comma 2 2 9 6" xfId="3248" xr:uid="{00000000-0005-0000-0000-000079160000}"/>
    <cellStyle name="Comma 2 2 9 6 2" xfId="12543" xr:uid="{00000000-0005-0000-0000-00007A160000}"/>
    <cellStyle name="Comma 2 2 9 6 3" xfId="6359" xr:uid="{00000000-0005-0000-0000-00007B160000}"/>
    <cellStyle name="Comma 2 2 9 7" xfId="9451" xr:uid="{00000000-0005-0000-0000-00007C160000}"/>
    <cellStyle name="Comma 2 2 9 8" xfId="4829" xr:uid="{00000000-0005-0000-0000-00007D160000}"/>
    <cellStyle name="Comma 2 20" xfId="4647" xr:uid="{00000000-0005-0000-0000-00007E160000}"/>
    <cellStyle name="Comma 2 21" xfId="9303" xr:uid="{00000000-0005-0000-0000-00007F160000}"/>
    <cellStyle name="Comma 2 22" xfId="4665" xr:uid="{00000000-0005-0000-0000-000080160000}"/>
    <cellStyle name="Comma 2 3" xfId="10" xr:uid="{00000000-0005-0000-0000-000081160000}"/>
    <cellStyle name="Comma 2 3 10" xfId="621" xr:uid="{00000000-0005-0000-0000-000082160000}"/>
    <cellStyle name="Comma 2 3 10 2" xfId="1269" xr:uid="{00000000-0005-0000-0000-000083160000}"/>
    <cellStyle name="Comma 2 3 10 2 2" xfId="2778" xr:uid="{00000000-0005-0000-0000-000084160000}"/>
    <cellStyle name="Comma 2 3 10 2 2 2" xfId="12073" xr:uid="{00000000-0005-0000-0000-000085160000}"/>
    <cellStyle name="Comma 2 3 10 2 2 3" xfId="8981" xr:uid="{00000000-0005-0000-0000-000086160000}"/>
    <cellStyle name="Comma 2 3 10 2 3" xfId="4361" xr:uid="{00000000-0005-0000-0000-000087160000}"/>
    <cellStyle name="Comma 2 3 10 2 3 2" xfId="13656" xr:uid="{00000000-0005-0000-0000-000088160000}"/>
    <cellStyle name="Comma 2 3 10 2 3 3" xfId="7472" xr:uid="{00000000-0005-0000-0000-000089160000}"/>
    <cellStyle name="Comma 2 3 10 2 4" xfId="10564" xr:uid="{00000000-0005-0000-0000-00008A160000}"/>
    <cellStyle name="Comma 2 3 10 2 5" xfId="5889" xr:uid="{00000000-0005-0000-0000-00008B160000}"/>
    <cellStyle name="Comma 2 3 10 3" xfId="1843" xr:uid="{00000000-0005-0000-0000-00008C160000}"/>
    <cellStyle name="Comma 2 3 10 3 2" xfId="11138" xr:uid="{00000000-0005-0000-0000-00008D160000}"/>
    <cellStyle name="Comma 2 3 10 3 3" xfId="8046" xr:uid="{00000000-0005-0000-0000-00008E160000}"/>
    <cellStyle name="Comma 2 3 10 4" xfId="3713" xr:uid="{00000000-0005-0000-0000-00008F160000}"/>
    <cellStyle name="Comma 2 3 10 4 2" xfId="13008" xr:uid="{00000000-0005-0000-0000-000090160000}"/>
    <cellStyle name="Comma 2 3 10 4 3" xfId="6824" xr:uid="{00000000-0005-0000-0000-000091160000}"/>
    <cellStyle name="Comma 2 3 10 5" xfId="9916" xr:uid="{00000000-0005-0000-0000-000092160000}"/>
    <cellStyle name="Comma 2 3 10 6" xfId="4954" xr:uid="{00000000-0005-0000-0000-000093160000}"/>
    <cellStyle name="Comma 2 3 11" xfId="945" xr:uid="{00000000-0005-0000-0000-000094160000}"/>
    <cellStyle name="Comma 2 3 11 2" xfId="2167" xr:uid="{00000000-0005-0000-0000-000095160000}"/>
    <cellStyle name="Comma 2 3 11 2 2" xfId="11462" xr:uid="{00000000-0005-0000-0000-000096160000}"/>
    <cellStyle name="Comma 2 3 11 2 3" xfId="8370" xr:uid="{00000000-0005-0000-0000-000097160000}"/>
    <cellStyle name="Comma 2 3 11 3" xfId="4037" xr:uid="{00000000-0005-0000-0000-000098160000}"/>
    <cellStyle name="Comma 2 3 11 3 2" xfId="13332" xr:uid="{00000000-0005-0000-0000-000099160000}"/>
    <cellStyle name="Comma 2 3 11 3 3" xfId="7148" xr:uid="{00000000-0005-0000-0000-00009A160000}"/>
    <cellStyle name="Comma 2 3 11 4" xfId="10240" xr:uid="{00000000-0005-0000-0000-00009B160000}"/>
    <cellStyle name="Comma 2 3 11 5" xfId="5278" xr:uid="{00000000-0005-0000-0000-00009C160000}"/>
    <cellStyle name="Comma 2 3 12" xfId="333" xr:uid="{00000000-0005-0000-0000-00009D160000}"/>
    <cellStyle name="Comma 2 3 12 2" xfId="2490" xr:uid="{00000000-0005-0000-0000-00009E160000}"/>
    <cellStyle name="Comma 2 3 12 2 2" xfId="11785" xr:uid="{00000000-0005-0000-0000-00009F160000}"/>
    <cellStyle name="Comma 2 3 12 2 3" xfId="8693" xr:uid="{00000000-0005-0000-0000-0000A0160000}"/>
    <cellStyle name="Comma 2 3 12 3" xfId="3425" xr:uid="{00000000-0005-0000-0000-0000A1160000}"/>
    <cellStyle name="Comma 2 3 12 3 2" xfId="12720" xr:uid="{00000000-0005-0000-0000-0000A2160000}"/>
    <cellStyle name="Comma 2 3 12 3 3" xfId="6536" xr:uid="{00000000-0005-0000-0000-0000A3160000}"/>
    <cellStyle name="Comma 2 3 12 4" xfId="9628" xr:uid="{00000000-0005-0000-0000-0000A4160000}"/>
    <cellStyle name="Comma 2 3 12 5" xfId="5601" xr:uid="{00000000-0005-0000-0000-0000A5160000}"/>
    <cellStyle name="Comma 2 3 13" xfId="1555" xr:uid="{00000000-0005-0000-0000-0000A6160000}"/>
    <cellStyle name="Comma 2 3 13 2" xfId="10850" xr:uid="{00000000-0005-0000-0000-0000A7160000}"/>
    <cellStyle name="Comma 2 3 13 3" xfId="7758" xr:uid="{00000000-0005-0000-0000-0000A8160000}"/>
    <cellStyle name="Comma 2 3 14" xfId="3102" xr:uid="{00000000-0005-0000-0000-0000A9160000}"/>
    <cellStyle name="Comma 2 3 14 2" xfId="12397" xr:uid="{00000000-0005-0000-0000-0000AA160000}"/>
    <cellStyle name="Comma 2 3 14 3" xfId="6213" xr:uid="{00000000-0005-0000-0000-0000AB160000}"/>
    <cellStyle name="Comma 2 3 15" xfId="9305" xr:uid="{00000000-0005-0000-0000-0000AC160000}"/>
    <cellStyle name="Comma 2 3 16" xfId="4666" xr:uid="{00000000-0005-0000-0000-0000AD160000}"/>
    <cellStyle name="Comma 2 3 2" xfId="14" xr:uid="{00000000-0005-0000-0000-0000AE160000}"/>
    <cellStyle name="Comma 2 3 2 10" xfId="949" xr:uid="{00000000-0005-0000-0000-0000AF160000}"/>
    <cellStyle name="Comma 2 3 2 10 2" xfId="2171" xr:uid="{00000000-0005-0000-0000-0000B0160000}"/>
    <cellStyle name="Comma 2 3 2 10 2 2" xfId="11466" xr:uid="{00000000-0005-0000-0000-0000B1160000}"/>
    <cellStyle name="Comma 2 3 2 10 2 3" xfId="8374" xr:uid="{00000000-0005-0000-0000-0000B2160000}"/>
    <cellStyle name="Comma 2 3 2 10 3" xfId="4041" xr:uid="{00000000-0005-0000-0000-0000B3160000}"/>
    <cellStyle name="Comma 2 3 2 10 3 2" xfId="13336" xr:uid="{00000000-0005-0000-0000-0000B4160000}"/>
    <cellStyle name="Comma 2 3 2 10 3 3" xfId="7152" xr:uid="{00000000-0005-0000-0000-0000B5160000}"/>
    <cellStyle name="Comma 2 3 2 10 4" xfId="10244" xr:uid="{00000000-0005-0000-0000-0000B6160000}"/>
    <cellStyle name="Comma 2 3 2 10 5" xfId="5282" xr:uid="{00000000-0005-0000-0000-0000B7160000}"/>
    <cellStyle name="Comma 2 3 2 11" xfId="338" xr:uid="{00000000-0005-0000-0000-0000B8160000}"/>
    <cellStyle name="Comma 2 3 2 11 2" xfId="2495" xr:uid="{00000000-0005-0000-0000-0000B9160000}"/>
    <cellStyle name="Comma 2 3 2 11 2 2" xfId="11790" xr:uid="{00000000-0005-0000-0000-0000BA160000}"/>
    <cellStyle name="Comma 2 3 2 11 2 3" xfId="8698" xr:uid="{00000000-0005-0000-0000-0000BB160000}"/>
    <cellStyle name="Comma 2 3 2 11 3" xfId="3430" xr:uid="{00000000-0005-0000-0000-0000BC160000}"/>
    <cellStyle name="Comma 2 3 2 11 3 2" xfId="12725" xr:uid="{00000000-0005-0000-0000-0000BD160000}"/>
    <cellStyle name="Comma 2 3 2 11 3 3" xfId="6541" xr:uid="{00000000-0005-0000-0000-0000BE160000}"/>
    <cellStyle name="Comma 2 3 2 11 4" xfId="9633" xr:uid="{00000000-0005-0000-0000-0000BF160000}"/>
    <cellStyle name="Comma 2 3 2 11 5" xfId="5606" xr:uid="{00000000-0005-0000-0000-0000C0160000}"/>
    <cellStyle name="Comma 2 3 2 12" xfId="1560" xr:uid="{00000000-0005-0000-0000-0000C1160000}"/>
    <cellStyle name="Comma 2 3 2 12 2" xfId="10855" xr:uid="{00000000-0005-0000-0000-0000C2160000}"/>
    <cellStyle name="Comma 2 3 2 12 3" xfId="7763" xr:uid="{00000000-0005-0000-0000-0000C3160000}"/>
    <cellStyle name="Comma 2 3 2 13" xfId="3106" xr:uid="{00000000-0005-0000-0000-0000C4160000}"/>
    <cellStyle name="Comma 2 3 2 13 2" xfId="12401" xr:uid="{00000000-0005-0000-0000-0000C5160000}"/>
    <cellStyle name="Comma 2 3 2 13 3" xfId="6217" xr:uid="{00000000-0005-0000-0000-0000C6160000}"/>
    <cellStyle name="Comma 2 3 2 14" xfId="9309" xr:uid="{00000000-0005-0000-0000-0000C7160000}"/>
    <cellStyle name="Comma 2 3 2 15" xfId="4671" xr:uid="{00000000-0005-0000-0000-0000C8160000}"/>
    <cellStyle name="Comma 2 3 2 2" xfId="24" xr:uid="{00000000-0005-0000-0000-0000C9160000}"/>
    <cellStyle name="Comma 2 3 2 2 10" xfId="346" xr:uid="{00000000-0005-0000-0000-0000CA160000}"/>
    <cellStyle name="Comma 2 3 2 2 10 2" xfId="2503" xr:uid="{00000000-0005-0000-0000-0000CB160000}"/>
    <cellStyle name="Comma 2 3 2 2 10 2 2" xfId="11798" xr:uid="{00000000-0005-0000-0000-0000CC160000}"/>
    <cellStyle name="Comma 2 3 2 2 10 2 3" xfId="8706" xr:uid="{00000000-0005-0000-0000-0000CD160000}"/>
    <cellStyle name="Comma 2 3 2 2 10 3" xfId="3438" xr:uid="{00000000-0005-0000-0000-0000CE160000}"/>
    <cellStyle name="Comma 2 3 2 2 10 3 2" xfId="12733" xr:uid="{00000000-0005-0000-0000-0000CF160000}"/>
    <cellStyle name="Comma 2 3 2 2 10 3 3" xfId="6549" xr:uid="{00000000-0005-0000-0000-0000D0160000}"/>
    <cellStyle name="Comma 2 3 2 2 10 4" xfId="9641" xr:uid="{00000000-0005-0000-0000-0000D1160000}"/>
    <cellStyle name="Comma 2 3 2 2 10 5" xfId="5614" xr:uid="{00000000-0005-0000-0000-0000D2160000}"/>
    <cellStyle name="Comma 2 3 2 2 11" xfId="1568" xr:uid="{00000000-0005-0000-0000-0000D3160000}"/>
    <cellStyle name="Comma 2 3 2 2 11 2" xfId="10863" xr:uid="{00000000-0005-0000-0000-0000D4160000}"/>
    <cellStyle name="Comma 2 3 2 2 11 3" xfId="7771" xr:uid="{00000000-0005-0000-0000-0000D5160000}"/>
    <cellStyle name="Comma 2 3 2 2 12" xfId="3116" xr:uid="{00000000-0005-0000-0000-0000D6160000}"/>
    <cellStyle name="Comma 2 3 2 2 12 2" xfId="12411" xr:uid="{00000000-0005-0000-0000-0000D7160000}"/>
    <cellStyle name="Comma 2 3 2 2 12 3" xfId="6227" xr:uid="{00000000-0005-0000-0000-0000D8160000}"/>
    <cellStyle name="Comma 2 3 2 2 13" xfId="9319" xr:uid="{00000000-0005-0000-0000-0000D9160000}"/>
    <cellStyle name="Comma 2 3 2 2 14" xfId="4679" xr:uid="{00000000-0005-0000-0000-0000DA160000}"/>
    <cellStyle name="Comma 2 3 2 2 2" xfId="42" xr:uid="{00000000-0005-0000-0000-0000DB160000}"/>
    <cellStyle name="Comma 2 3 2 2 2 10" xfId="3134" xr:uid="{00000000-0005-0000-0000-0000DC160000}"/>
    <cellStyle name="Comma 2 3 2 2 2 10 2" xfId="12429" xr:uid="{00000000-0005-0000-0000-0000DD160000}"/>
    <cellStyle name="Comma 2 3 2 2 2 10 3" xfId="6245" xr:uid="{00000000-0005-0000-0000-0000DE160000}"/>
    <cellStyle name="Comma 2 3 2 2 2 11" xfId="9337" xr:uid="{00000000-0005-0000-0000-0000DF160000}"/>
    <cellStyle name="Comma 2 3 2 2 2 12" xfId="4716" xr:uid="{00000000-0005-0000-0000-0000E0160000}"/>
    <cellStyle name="Comma 2 3 2 2 2 2" xfId="79" xr:uid="{00000000-0005-0000-0000-0000E1160000}"/>
    <cellStyle name="Comma 2 3 2 2 2 2 10" xfId="9374" xr:uid="{00000000-0005-0000-0000-0000E2160000}"/>
    <cellStyle name="Comma 2 3 2 2 2 2 11" xfId="4752" xr:uid="{00000000-0005-0000-0000-0000E3160000}"/>
    <cellStyle name="Comma 2 3 2 2 2 2 2" xfId="241" xr:uid="{00000000-0005-0000-0000-0000E4160000}"/>
    <cellStyle name="Comma 2 3 2 2 2 2 2 2" xfId="852" xr:uid="{00000000-0005-0000-0000-0000E5160000}"/>
    <cellStyle name="Comma 2 3 2 2 2 2 2 2 2" xfId="1463" xr:uid="{00000000-0005-0000-0000-0000E6160000}"/>
    <cellStyle name="Comma 2 3 2 2 2 2 2 2 2 2" xfId="3009" xr:uid="{00000000-0005-0000-0000-0000E7160000}"/>
    <cellStyle name="Comma 2 3 2 2 2 2 2 2 2 2 2" xfId="12304" xr:uid="{00000000-0005-0000-0000-0000E8160000}"/>
    <cellStyle name="Comma 2 3 2 2 2 2 2 2 2 2 3" xfId="9212" xr:uid="{00000000-0005-0000-0000-0000E9160000}"/>
    <cellStyle name="Comma 2 3 2 2 2 2 2 2 2 3" xfId="4555" xr:uid="{00000000-0005-0000-0000-0000EA160000}"/>
    <cellStyle name="Comma 2 3 2 2 2 2 2 2 2 3 2" xfId="13850" xr:uid="{00000000-0005-0000-0000-0000EB160000}"/>
    <cellStyle name="Comma 2 3 2 2 2 2 2 2 2 3 3" xfId="7666" xr:uid="{00000000-0005-0000-0000-0000EC160000}"/>
    <cellStyle name="Comma 2 3 2 2 2 2 2 2 2 4" xfId="10758" xr:uid="{00000000-0005-0000-0000-0000ED160000}"/>
    <cellStyle name="Comma 2 3 2 2 2 2 2 2 2 5" xfId="6120" xr:uid="{00000000-0005-0000-0000-0000EE160000}"/>
    <cellStyle name="Comma 2 3 2 2 2 2 2 2 3" xfId="2074" xr:uid="{00000000-0005-0000-0000-0000EF160000}"/>
    <cellStyle name="Comma 2 3 2 2 2 2 2 2 3 2" xfId="11369" xr:uid="{00000000-0005-0000-0000-0000F0160000}"/>
    <cellStyle name="Comma 2 3 2 2 2 2 2 2 3 3" xfId="8277" xr:uid="{00000000-0005-0000-0000-0000F1160000}"/>
    <cellStyle name="Comma 2 3 2 2 2 2 2 2 4" xfId="3944" xr:uid="{00000000-0005-0000-0000-0000F2160000}"/>
    <cellStyle name="Comma 2 3 2 2 2 2 2 2 4 2" xfId="13239" xr:uid="{00000000-0005-0000-0000-0000F3160000}"/>
    <cellStyle name="Comma 2 3 2 2 2 2 2 2 4 3" xfId="7055" xr:uid="{00000000-0005-0000-0000-0000F4160000}"/>
    <cellStyle name="Comma 2 3 2 2 2 2 2 2 5" xfId="10147" xr:uid="{00000000-0005-0000-0000-0000F5160000}"/>
    <cellStyle name="Comma 2 3 2 2 2 2 2 2 6" xfId="5185" xr:uid="{00000000-0005-0000-0000-0000F6160000}"/>
    <cellStyle name="Comma 2 3 2 2 2 2 2 3" xfId="1176" xr:uid="{00000000-0005-0000-0000-0000F7160000}"/>
    <cellStyle name="Comma 2 3 2 2 2 2 2 3 2" xfId="2398" xr:uid="{00000000-0005-0000-0000-0000F8160000}"/>
    <cellStyle name="Comma 2 3 2 2 2 2 2 3 2 2" xfId="11693" xr:uid="{00000000-0005-0000-0000-0000F9160000}"/>
    <cellStyle name="Comma 2 3 2 2 2 2 2 3 2 3" xfId="8601" xr:uid="{00000000-0005-0000-0000-0000FA160000}"/>
    <cellStyle name="Comma 2 3 2 2 2 2 2 3 3" xfId="4268" xr:uid="{00000000-0005-0000-0000-0000FB160000}"/>
    <cellStyle name="Comma 2 3 2 2 2 2 2 3 3 2" xfId="13563" xr:uid="{00000000-0005-0000-0000-0000FC160000}"/>
    <cellStyle name="Comma 2 3 2 2 2 2 2 3 3 3" xfId="7379" xr:uid="{00000000-0005-0000-0000-0000FD160000}"/>
    <cellStyle name="Comma 2 3 2 2 2 2 2 3 4" xfId="10471" xr:uid="{00000000-0005-0000-0000-0000FE160000}"/>
    <cellStyle name="Comma 2 3 2 2 2 2 2 3 5" xfId="5509" xr:uid="{00000000-0005-0000-0000-0000FF160000}"/>
    <cellStyle name="Comma 2 3 2 2 2 2 2 4" xfId="581" xr:uid="{00000000-0005-0000-0000-000000170000}"/>
    <cellStyle name="Comma 2 3 2 2 2 2 2 4 2" xfId="2738" xr:uid="{00000000-0005-0000-0000-000001170000}"/>
    <cellStyle name="Comma 2 3 2 2 2 2 2 4 2 2" xfId="12033" xr:uid="{00000000-0005-0000-0000-000002170000}"/>
    <cellStyle name="Comma 2 3 2 2 2 2 2 4 2 3" xfId="8941" xr:uid="{00000000-0005-0000-0000-000003170000}"/>
    <cellStyle name="Comma 2 3 2 2 2 2 2 4 3" xfId="3673" xr:uid="{00000000-0005-0000-0000-000004170000}"/>
    <cellStyle name="Comma 2 3 2 2 2 2 2 4 3 2" xfId="12968" xr:uid="{00000000-0005-0000-0000-000005170000}"/>
    <cellStyle name="Comma 2 3 2 2 2 2 2 4 3 3" xfId="6784" xr:uid="{00000000-0005-0000-0000-000006170000}"/>
    <cellStyle name="Comma 2 3 2 2 2 2 2 4 4" xfId="9876" xr:uid="{00000000-0005-0000-0000-000007170000}"/>
    <cellStyle name="Comma 2 3 2 2 2 2 2 4 5" xfId="5849" xr:uid="{00000000-0005-0000-0000-000008170000}"/>
    <cellStyle name="Comma 2 3 2 2 2 2 2 5" xfId="1803" xr:uid="{00000000-0005-0000-0000-000009170000}"/>
    <cellStyle name="Comma 2 3 2 2 2 2 2 5 2" xfId="11098" xr:uid="{00000000-0005-0000-0000-00000A170000}"/>
    <cellStyle name="Comma 2 3 2 2 2 2 2 5 3" xfId="8006" xr:uid="{00000000-0005-0000-0000-00000B170000}"/>
    <cellStyle name="Comma 2 3 2 2 2 2 2 6" xfId="3333" xr:uid="{00000000-0005-0000-0000-00000C170000}"/>
    <cellStyle name="Comma 2 3 2 2 2 2 2 6 2" xfId="12628" xr:uid="{00000000-0005-0000-0000-00000D170000}"/>
    <cellStyle name="Comma 2 3 2 2 2 2 2 6 3" xfId="6444" xr:uid="{00000000-0005-0000-0000-00000E170000}"/>
    <cellStyle name="Comma 2 3 2 2 2 2 2 7" xfId="9536" xr:uid="{00000000-0005-0000-0000-00000F170000}"/>
    <cellStyle name="Comma 2 3 2 2 2 2 2 8" xfId="4914" xr:uid="{00000000-0005-0000-0000-000010170000}"/>
    <cellStyle name="Comma 2 3 2 2 2 2 3" xfId="314" xr:uid="{00000000-0005-0000-0000-000011170000}"/>
    <cellStyle name="Comma 2 3 2 2 2 2 3 2" xfId="925" xr:uid="{00000000-0005-0000-0000-000012170000}"/>
    <cellStyle name="Comma 2 3 2 2 2 2 3 2 2" xfId="1536" xr:uid="{00000000-0005-0000-0000-000013170000}"/>
    <cellStyle name="Comma 2 3 2 2 2 2 3 2 2 2" xfId="3082" xr:uid="{00000000-0005-0000-0000-000014170000}"/>
    <cellStyle name="Comma 2 3 2 2 2 2 3 2 2 2 2" xfId="12377" xr:uid="{00000000-0005-0000-0000-000015170000}"/>
    <cellStyle name="Comma 2 3 2 2 2 2 3 2 2 2 3" xfId="9285" xr:uid="{00000000-0005-0000-0000-000016170000}"/>
    <cellStyle name="Comma 2 3 2 2 2 2 3 2 2 3" xfId="4628" xr:uid="{00000000-0005-0000-0000-000017170000}"/>
    <cellStyle name="Comma 2 3 2 2 2 2 3 2 2 3 2" xfId="13923" xr:uid="{00000000-0005-0000-0000-000018170000}"/>
    <cellStyle name="Comma 2 3 2 2 2 2 3 2 2 3 3" xfId="7739" xr:uid="{00000000-0005-0000-0000-000019170000}"/>
    <cellStyle name="Comma 2 3 2 2 2 2 3 2 2 4" xfId="10831" xr:uid="{00000000-0005-0000-0000-00001A170000}"/>
    <cellStyle name="Comma 2 3 2 2 2 2 3 2 2 5" xfId="6193" xr:uid="{00000000-0005-0000-0000-00001B170000}"/>
    <cellStyle name="Comma 2 3 2 2 2 2 3 2 3" xfId="2147" xr:uid="{00000000-0005-0000-0000-00001C170000}"/>
    <cellStyle name="Comma 2 3 2 2 2 2 3 2 3 2" xfId="11442" xr:uid="{00000000-0005-0000-0000-00001D170000}"/>
    <cellStyle name="Comma 2 3 2 2 2 2 3 2 3 3" xfId="8350" xr:uid="{00000000-0005-0000-0000-00001E170000}"/>
    <cellStyle name="Comma 2 3 2 2 2 2 3 2 4" xfId="4017" xr:uid="{00000000-0005-0000-0000-00001F170000}"/>
    <cellStyle name="Comma 2 3 2 2 2 2 3 2 4 2" xfId="13312" xr:uid="{00000000-0005-0000-0000-000020170000}"/>
    <cellStyle name="Comma 2 3 2 2 2 2 3 2 4 3" xfId="7128" xr:uid="{00000000-0005-0000-0000-000021170000}"/>
    <cellStyle name="Comma 2 3 2 2 2 2 3 2 5" xfId="10220" xr:uid="{00000000-0005-0000-0000-000022170000}"/>
    <cellStyle name="Comma 2 3 2 2 2 2 3 2 6" xfId="5258" xr:uid="{00000000-0005-0000-0000-000023170000}"/>
    <cellStyle name="Comma 2 3 2 2 2 2 3 3" xfId="1249" xr:uid="{00000000-0005-0000-0000-000024170000}"/>
    <cellStyle name="Comma 2 3 2 2 2 2 3 3 2" xfId="2471" xr:uid="{00000000-0005-0000-0000-000025170000}"/>
    <cellStyle name="Comma 2 3 2 2 2 2 3 3 2 2" xfId="11766" xr:uid="{00000000-0005-0000-0000-000026170000}"/>
    <cellStyle name="Comma 2 3 2 2 2 2 3 3 2 3" xfId="8674" xr:uid="{00000000-0005-0000-0000-000027170000}"/>
    <cellStyle name="Comma 2 3 2 2 2 2 3 3 3" xfId="4341" xr:uid="{00000000-0005-0000-0000-000028170000}"/>
    <cellStyle name="Comma 2 3 2 2 2 2 3 3 3 2" xfId="13636" xr:uid="{00000000-0005-0000-0000-000029170000}"/>
    <cellStyle name="Comma 2 3 2 2 2 2 3 3 3 3" xfId="7452" xr:uid="{00000000-0005-0000-0000-00002A170000}"/>
    <cellStyle name="Comma 2 3 2 2 2 2 3 3 4" xfId="10544" xr:uid="{00000000-0005-0000-0000-00002B170000}"/>
    <cellStyle name="Comma 2 3 2 2 2 2 3 3 5" xfId="5582" xr:uid="{00000000-0005-0000-0000-00002C170000}"/>
    <cellStyle name="Comma 2 3 2 2 2 2 3 4" xfId="492" xr:uid="{00000000-0005-0000-0000-00002D170000}"/>
    <cellStyle name="Comma 2 3 2 2 2 2 3 4 2" xfId="2649" xr:uid="{00000000-0005-0000-0000-00002E170000}"/>
    <cellStyle name="Comma 2 3 2 2 2 2 3 4 2 2" xfId="11944" xr:uid="{00000000-0005-0000-0000-00002F170000}"/>
    <cellStyle name="Comma 2 3 2 2 2 2 3 4 2 3" xfId="8852" xr:uid="{00000000-0005-0000-0000-000030170000}"/>
    <cellStyle name="Comma 2 3 2 2 2 2 3 4 3" xfId="3584" xr:uid="{00000000-0005-0000-0000-000031170000}"/>
    <cellStyle name="Comma 2 3 2 2 2 2 3 4 3 2" xfId="12879" xr:uid="{00000000-0005-0000-0000-000032170000}"/>
    <cellStyle name="Comma 2 3 2 2 2 2 3 4 3 3" xfId="6695" xr:uid="{00000000-0005-0000-0000-000033170000}"/>
    <cellStyle name="Comma 2 3 2 2 2 2 3 4 4" xfId="9787" xr:uid="{00000000-0005-0000-0000-000034170000}"/>
    <cellStyle name="Comma 2 3 2 2 2 2 3 4 5" xfId="5760" xr:uid="{00000000-0005-0000-0000-000035170000}"/>
    <cellStyle name="Comma 2 3 2 2 2 2 3 5" xfId="1714" xr:uid="{00000000-0005-0000-0000-000036170000}"/>
    <cellStyle name="Comma 2 3 2 2 2 2 3 5 2" xfId="11009" xr:uid="{00000000-0005-0000-0000-000037170000}"/>
    <cellStyle name="Comma 2 3 2 2 2 2 3 5 3" xfId="7917" xr:uid="{00000000-0005-0000-0000-000038170000}"/>
    <cellStyle name="Comma 2 3 2 2 2 2 3 6" xfId="3406" xr:uid="{00000000-0005-0000-0000-000039170000}"/>
    <cellStyle name="Comma 2 3 2 2 2 2 3 6 2" xfId="12701" xr:uid="{00000000-0005-0000-0000-00003A170000}"/>
    <cellStyle name="Comma 2 3 2 2 2 2 3 6 3" xfId="6517" xr:uid="{00000000-0005-0000-0000-00003B170000}"/>
    <cellStyle name="Comma 2 3 2 2 2 2 3 7" xfId="9609" xr:uid="{00000000-0005-0000-0000-00003C170000}"/>
    <cellStyle name="Comma 2 3 2 2 2 2 3 8" xfId="4825" xr:uid="{00000000-0005-0000-0000-00003D170000}"/>
    <cellStyle name="Comma 2 3 2 2 2 2 4" xfId="152" xr:uid="{00000000-0005-0000-0000-00003E170000}"/>
    <cellStyle name="Comma 2 3 2 2 2 2 4 2" xfId="1087" xr:uid="{00000000-0005-0000-0000-00003F170000}"/>
    <cellStyle name="Comma 2 3 2 2 2 2 4 2 2" xfId="2309" xr:uid="{00000000-0005-0000-0000-000040170000}"/>
    <cellStyle name="Comma 2 3 2 2 2 2 4 2 2 2" xfId="11604" xr:uid="{00000000-0005-0000-0000-000041170000}"/>
    <cellStyle name="Comma 2 3 2 2 2 2 4 2 2 3" xfId="8512" xr:uid="{00000000-0005-0000-0000-000042170000}"/>
    <cellStyle name="Comma 2 3 2 2 2 2 4 2 3" xfId="4179" xr:uid="{00000000-0005-0000-0000-000043170000}"/>
    <cellStyle name="Comma 2 3 2 2 2 2 4 2 3 2" xfId="13474" xr:uid="{00000000-0005-0000-0000-000044170000}"/>
    <cellStyle name="Comma 2 3 2 2 2 2 4 2 3 3" xfId="7290" xr:uid="{00000000-0005-0000-0000-000045170000}"/>
    <cellStyle name="Comma 2 3 2 2 2 2 4 2 4" xfId="10382" xr:uid="{00000000-0005-0000-0000-000046170000}"/>
    <cellStyle name="Comma 2 3 2 2 2 2 4 2 5" xfId="5420" xr:uid="{00000000-0005-0000-0000-000047170000}"/>
    <cellStyle name="Comma 2 3 2 2 2 2 4 3" xfId="763" xr:uid="{00000000-0005-0000-0000-000048170000}"/>
    <cellStyle name="Comma 2 3 2 2 2 2 4 3 2" xfId="2920" xr:uid="{00000000-0005-0000-0000-000049170000}"/>
    <cellStyle name="Comma 2 3 2 2 2 2 4 3 2 2" xfId="12215" xr:uid="{00000000-0005-0000-0000-00004A170000}"/>
    <cellStyle name="Comma 2 3 2 2 2 2 4 3 2 3" xfId="9123" xr:uid="{00000000-0005-0000-0000-00004B170000}"/>
    <cellStyle name="Comma 2 3 2 2 2 2 4 3 3" xfId="3855" xr:uid="{00000000-0005-0000-0000-00004C170000}"/>
    <cellStyle name="Comma 2 3 2 2 2 2 4 3 3 2" xfId="13150" xr:uid="{00000000-0005-0000-0000-00004D170000}"/>
    <cellStyle name="Comma 2 3 2 2 2 2 4 3 3 3" xfId="6966" xr:uid="{00000000-0005-0000-0000-00004E170000}"/>
    <cellStyle name="Comma 2 3 2 2 2 2 4 3 4" xfId="10058" xr:uid="{00000000-0005-0000-0000-00004F170000}"/>
    <cellStyle name="Comma 2 3 2 2 2 2 4 3 5" xfId="6031" xr:uid="{00000000-0005-0000-0000-000050170000}"/>
    <cellStyle name="Comma 2 3 2 2 2 2 4 4" xfId="1985" xr:uid="{00000000-0005-0000-0000-000051170000}"/>
    <cellStyle name="Comma 2 3 2 2 2 2 4 4 2" xfId="11280" xr:uid="{00000000-0005-0000-0000-000052170000}"/>
    <cellStyle name="Comma 2 3 2 2 2 2 4 4 3" xfId="8188" xr:uid="{00000000-0005-0000-0000-000053170000}"/>
    <cellStyle name="Comma 2 3 2 2 2 2 4 5" xfId="3244" xr:uid="{00000000-0005-0000-0000-000054170000}"/>
    <cellStyle name="Comma 2 3 2 2 2 2 4 5 2" xfId="12539" xr:uid="{00000000-0005-0000-0000-000055170000}"/>
    <cellStyle name="Comma 2 3 2 2 2 2 4 5 3" xfId="6355" xr:uid="{00000000-0005-0000-0000-000056170000}"/>
    <cellStyle name="Comma 2 3 2 2 2 2 4 6" xfId="9447" xr:uid="{00000000-0005-0000-0000-000057170000}"/>
    <cellStyle name="Comma 2 3 2 2 2 2 4 7" xfId="5096" xr:uid="{00000000-0005-0000-0000-000058170000}"/>
    <cellStyle name="Comma 2 3 2 2 2 2 5" xfId="690" xr:uid="{00000000-0005-0000-0000-000059170000}"/>
    <cellStyle name="Comma 2 3 2 2 2 2 5 2" xfId="1338" xr:uid="{00000000-0005-0000-0000-00005A170000}"/>
    <cellStyle name="Comma 2 3 2 2 2 2 5 2 2" xfId="2847" xr:uid="{00000000-0005-0000-0000-00005B170000}"/>
    <cellStyle name="Comma 2 3 2 2 2 2 5 2 2 2" xfId="12142" xr:uid="{00000000-0005-0000-0000-00005C170000}"/>
    <cellStyle name="Comma 2 3 2 2 2 2 5 2 2 3" xfId="9050" xr:uid="{00000000-0005-0000-0000-00005D170000}"/>
    <cellStyle name="Comma 2 3 2 2 2 2 5 2 3" xfId="4430" xr:uid="{00000000-0005-0000-0000-00005E170000}"/>
    <cellStyle name="Comma 2 3 2 2 2 2 5 2 3 2" xfId="13725" xr:uid="{00000000-0005-0000-0000-00005F170000}"/>
    <cellStyle name="Comma 2 3 2 2 2 2 5 2 3 3" xfId="7541" xr:uid="{00000000-0005-0000-0000-000060170000}"/>
    <cellStyle name="Comma 2 3 2 2 2 2 5 2 4" xfId="10633" xr:uid="{00000000-0005-0000-0000-000061170000}"/>
    <cellStyle name="Comma 2 3 2 2 2 2 5 2 5" xfId="5958" xr:uid="{00000000-0005-0000-0000-000062170000}"/>
    <cellStyle name="Comma 2 3 2 2 2 2 5 3" xfId="1912" xr:uid="{00000000-0005-0000-0000-000063170000}"/>
    <cellStyle name="Comma 2 3 2 2 2 2 5 3 2" xfId="11207" xr:uid="{00000000-0005-0000-0000-000064170000}"/>
    <cellStyle name="Comma 2 3 2 2 2 2 5 3 3" xfId="8115" xr:uid="{00000000-0005-0000-0000-000065170000}"/>
    <cellStyle name="Comma 2 3 2 2 2 2 5 4" xfId="3782" xr:uid="{00000000-0005-0000-0000-000066170000}"/>
    <cellStyle name="Comma 2 3 2 2 2 2 5 4 2" xfId="13077" xr:uid="{00000000-0005-0000-0000-000067170000}"/>
    <cellStyle name="Comma 2 3 2 2 2 2 5 4 3" xfId="6893" xr:uid="{00000000-0005-0000-0000-000068170000}"/>
    <cellStyle name="Comma 2 3 2 2 2 2 5 5" xfId="9985" xr:uid="{00000000-0005-0000-0000-000069170000}"/>
    <cellStyle name="Comma 2 3 2 2 2 2 5 6" xfId="5023" xr:uid="{00000000-0005-0000-0000-00006A170000}"/>
    <cellStyle name="Comma 2 3 2 2 2 2 6" xfId="1014" xr:uid="{00000000-0005-0000-0000-00006B170000}"/>
    <cellStyle name="Comma 2 3 2 2 2 2 6 2" xfId="2236" xr:uid="{00000000-0005-0000-0000-00006C170000}"/>
    <cellStyle name="Comma 2 3 2 2 2 2 6 2 2" xfId="11531" xr:uid="{00000000-0005-0000-0000-00006D170000}"/>
    <cellStyle name="Comma 2 3 2 2 2 2 6 2 3" xfId="8439" xr:uid="{00000000-0005-0000-0000-00006E170000}"/>
    <cellStyle name="Comma 2 3 2 2 2 2 6 3" xfId="4106" xr:uid="{00000000-0005-0000-0000-00006F170000}"/>
    <cellStyle name="Comma 2 3 2 2 2 2 6 3 2" xfId="13401" xr:uid="{00000000-0005-0000-0000-000070170000}"/>
    <cellStyle name="Comma 2 3 2 2 2 2 6 3 3" xfId="7217" xr:uid="{00000000-0005-0000-0000-000071170000}"/>
    <cellStyle name="Comma 2 3 2 2 2 2 6 4" xfId="10309" xr:uid="{00000000-0005-0000-0000-000072170000}"/>
    <cellStyle name="Comma 2 3 2 2 2 2 6 5" xfId="5347" xr:uid="{00000000-0005-0000-0000-000073170000}"/>
    <cellStyle name="Comma 2 3 2 2 2 2 7" xfId="419" xr:uid="{00000000-0005-0000-0000-000074170000}"/>
    <cellStyle name="Comma 2 3 2 2 2 2 7 2" xfId="2576" xr:uid="{00000000-0005-0000-0000-000075170000}"/>
    <cellStyle name="Comma 2 3 2 2 2 2 7 2 2" xfId="11871" xr:uid="{00000000-0005-0000-0000-000076170000}"/>
    <cellStyle name="Comma 2 3 2 2 2 2 7 2 3" xfId="8779" xr:uid="{00000000-0005-0000-0000-000077170000}"/>
    <cellStyle name="Comma 2 3 2 2 2 2 7 3" xfId="3511" xr:uid="{00000000-0005-0000-0000-000078170000}"/>
    <cellStyle name="Comma 2 3 2 2 2 2 7 3 2" xfId="12806" xr:uid="{00000000-0005-0000-0000-000079170000}"/>
    <cellStyle name="Comma 2 3 2 2 2 2 7 3 3" xfId="6622" xr:uid="{00000000-0005-0000-0000-00007A170000}"/>
    <cellStyle name="Comma 2 3 2 2 2 2 7 4" xfId="9714" xr:uid="{00000000-0005-0000-0000-00007B170000}"/>
    <cellStyle name="Comma 2 3 2 2 2 2 7 5" xfId="5687" xr:uid="{00000000-0005-0000-0000-00007C170000}"/>
    <cellStyle name="Comma 2 3 2 2 2 2 8" xfId="1641" xr:uid="{00000000-0005-0000-0000-00007D170000}"/>
    <cellStyle name="Comma 2 3 2 2 2 2 8 2" xfId="10936" xr:uid="{00000000-0005-0000-0000-00007E170000}"/>
    <cellStyle name="Comma 2 3 2 2 2 2 8 3" xfId="7844" xr:uid="{00000000-0005-0000-0000-00007F170000}"/>
    <cellStyle name="Comma 2 3 2 2 2 2 9" xfId="3171" xr:uid="{00000000-0005-0000-0000-000080170000}"/>
    <cellStyle name="Comma 2 3 2 2 2 2 9 2" xfId="12466" xr:uid="{00000000-0005-0000-0000-000081170000}"/>
    <cellStyle name="Comma 2 3 2 2 2 2 9 3" xfId="6282" xr:uid="{00000000-0005-0000-0000-000082170000}"/>
    <cellStyle name="Comma 2 3 2 2 2 3" xfId="205" xr:uid="{00000000-0005-0000-0000-000083170000}"/>
    <cellStyle name="Comma 2 3 2 2 2 3 2" xfId="816" xr:uid="{00000000-0005-0000-0000-000084170000}"/>
    <cellStyle name="Comma 2 3 2 2 2 3 2 2" xfId="1427" xr:uid="{00000000-0005-0000-0000-000085170000}"/>
    <cellStyle name="Comma 2 3 2 2 2 3 2 2 2" xfId="2973" xr:uid="{00000000-0005-0000-0000-000086170000}"/>
    <cellStyle name="Comma 2 3 2 2 2 3 2 2 2 2" xfId="12268" xr:uid="{00000000-0005-0000-0000-000087170000}"/>
    <cellStyle name="Comma 2 3 2 2 2 3 2 2 2 3" xfId="9176" xr:uid="{00000000-0005-0000-0000-000088170000}"/>
    <cellStyle name="Comma 2 3 2 2 2 3 2 2 3" xfId="4519" xr:uid="{00000000-0005-0000-0000-000089170000}"/>
    <cellStyle name="Comma 2 3 2 2 2 3 2 2 3 2" xfId="13814" xr:uid="{00000000-0005-0000-0000-00008A170000}"/>
    <cellStyle name="Comma 2 3 2 2 2 3 2 2 3 3" xfId="7630" xr:uid="{00000000-0005-0000-0000-00008B170000}"/>
    <cellStyle name="Comma 2 3 2 2 2 3 2 2 4" xfId="10722" xr:uid="{00000000-0005-0000-0000-00008C170000}"/>
    <cellStyle name="Comma 2 3 2 2 2 3 2 2 5" xfId="6084" xr:uid="{00000000-0005-0000-0000-00008D170000}"/>
    <cellStyle name="Comma 2 3 2 2 2 3 2 3" xfId="2038" xr:uid="{00000000-0005-0000-0000-00008E170000}"/>
    <cellStyle name="Comma 2 3 2 2 2 3 2 3 2" xfId="11333" xr:uid="{00000000-0005-0000-0000-00008F170000}"/>
    <cellStyle name="Comma 2 3 2 2 2 3 2 3 3" xfId="8241" xr:uid="{00000000-0005-0000-0000-000090170000}"/>
    <cellStyle name="Comma 2 3 2 2 2 3 2 4" xfId="3908" xr:uid="{00000000-0005-0000-0000-000091170000}"/>
    <cellStyle name="Comma 2 3 2 2 2 3 2 4 2" xfId="13203" xr:uid="{00000000-0005-0000-0000-000092170000}"/>
    <cellStyle name="Comma 2 3 2 2 2 3 2 4 3" xfId="7019" xr:uid="{00000000-0005-0000-0000-000093170000}"/>
    <cellStyle name="Comma 2 3 2 2 2 3 2 5" xfId="10111" xr:uid="{00000000-0005-0000-0000-000094170000}"/>
    <cellStyle name="Comma 2 3 2 2 2 3 2 6" xfId="5149" xr:uid="{00000000-0005-0000-0000-000095170000}"/>
    <cellStyle name="Comma 2 3 2 2 2 3 3" xfId="1140" xr:uid="{00000000-0005-0000-0000-000096170000}"/>
    <cellStyle name="Comma 2 3 2 2 2 3 3 2" xfId="2362" xr:uid="{00000000-0005-0000-0000-000097170000}"/>
    <cellStyle name="Comma 2 3 2 2 2 3 3 2 2" xfId="11657" xr:uid="{00000000-0005-0000-0000-000098170000}"/>
    <cellStyle name="Comma 2 3 2 2 2 3 3 2 3" xfId="8565" xr:uid="{00000000-0005-0000-0000-000099170000}"/>
    <cellStyle name="Comma 2 3 2 2 2 3 3 3" xfId="4232" xr:uid="{00000000-0005-0000-0000-00009A170000}"/>
    <cellStyle name="Comma 2 3 2 2 2 3 3 3 2" xfId="13527" xr:uid="{00000000-0005-0000-0000-00009B170000}"/>
    <cellStyle name="Comma 2 3 2 2 2 3 3 3 3" xfId="7343" xr:uid="{00000000-0005-0000-0000-00009C170000}"/>
    <cellStyle name="Comma 2 3 2 2 2 3 3 4" xfId="10435" xr:uid="{00000000-0005-0000-0000-00009D170000}"/>
    <cellStyle name="Comma 2 3 2 2 2 3 3 5" xfId="5473" xr:uid="{00000000-0005-0000-0000-00009E170000}"/>
    <cellStyle name="Comma 2 3 2 2 2 3 4" xfId="545" xr:uid="{00000000-0005-0000-0000-00009F170000}"/>
    <cellStyle name="Comma 2 3 2 2 2 3 4 2" xfId="2702" xr:uid="{00000000-0005-0000-0000-0000A0170000}"/>
    <cellStyle name="Comma 2 3 2 2 2 3 4 2 2" xfId="11997" xr:uid="{00000000-0005-0000-0000-0000A1170000}"/>
    <cellStyle name="Comma 2 3 2 2 2 3 4 2 3" xfId="8905" xr:uid="{00000000-0005-0000-0000-0000A2170000}"/>
    <cellStyle name="Comma 2 3 2 2 2 3 4 3" xfId="3637" xr:uid="{00000000-0005-0000-0000-0000A3170000}"/>
    <cellStyle name="Comma 2 3 2 2 2 3 4 3 2" xfId="12932" xr:uid="{00000000-0005-0000-0000-0000A4170000}"/>
    <cellStyle name="Comma 2 3 2 2 2 3 4 3 3" xfId="6748" xr:uid="{00000000-0005-0000-0000-0000A5170000}"/>
    <cellStyle name="Comma 2 3 2 2 2 3 4 4" xfId="9840" xr:uid="{00000000-0005-0000-0000-0000A6170000}"/>
    <cellStyle name="Comma 2 3 2 2 2 3 4 5" xfId="5813" xr:uid="{00000000-0005-0000-0000-0000A7170000}"/>
    <cellStyle name="Comma 2 3 2 2 2 3 5" xfId="1767" xr:uid="{00000000-0005-0000-0000-0000A8170000}"/>
    <cellStyle name="Comma 2 3 2 2 2 3 5 2" xfId="11062" xr:uid="{00000000-0005-0000-0000-0000A9170000}"/>
    <cellStyle name="Comma 2 3 2 2 2 3 5 3" xfId="7970" xr:uid="{00000000-0005-0000-0000-0000AA170000}"/>
    <cellStyle name="Comma 2 3 2 2 2 3 6" xfId="3297" xr:uid="{00000000-0005-0000-0000-0000AB170000}"/>
    <cellStyle name="Comma 2 3 2 2 2 3 6 2" xfId="12592" xr:uid="{00000000-0005-0000-0000-0000AC170000}"/>
    <cellStyle name="Comma 2 3 2 2 2 3 6 3" xfId="6408" xr:uid="{00000000-0005-0000-0000-0000AD170000}"/>
    <cellStyle name="Comma 2 3 2 2 2 3 7" xfId="9500" xr:uid="{00000000-0005-0000-0000-0000AE170000}"/>
    <cellStyle name="Comma 2 3 2 2 2 3 8" xfId="4878" xr:uid="{00000000-0005-0000-0000-0000AF170000}"/>
    <cellStyle name="Comma 2 3 2 2 2 4" xfId="278" xr:uid="{00000000-0005-0000-0000-0000B0170000}"/>
    <cellStyle name="Comma 2 3 2 2 2 4 2" xfId="889" xr:uid="{00000000-0005-0000-0000-0000B1170000}"/>
    <cellStyle name="Comma 2 3 2 2 2 4 2 2" xfId="1500" xr:uid="{00000000-0005-0000-0000-0000B2170000}"/>
    <cellStyle name="Comma 2 3 2 2 2 4 2 2 2" xfId="3046" xr:uid="{00000000-0005-0000-0000-0000B3170000}"/>
    <cellStyle name="Comma 2 3 2 2 2 4 2 2 2 2" xfId="12341" xr:uid="{00000000-0005-0000-0000-0000B4170000}"/>
    <cellStyle name="Comma 2 3 2 2 2 4 2 2 2 3" xfId="9249" xr:uid="{00000000-0005-0000-0000-0000B5170000}"/>
    <cellStyle name="Comma 2 3 2 2 2 4 2 2 3" xfId="4592" xr:uid="{00000000-0005-0000-0000-0000B6170000}"/>
    <cellStyle name="Comma 2 3 2 2 2 4 2 2 3 2" xfId="13887" xr:uid="{00000000-0005-0000-0000-0000B7170000}"/>
    <cellStyle name="Comma 2 3 2 2 2 4 2 2 3 3" xfId="7703" xr:uid="{00000000-0005-0000-0000-0000B8170000}"/>
    <cellStyle name="Comma 2 3 2 2 2 4 2 2 4" xfId="10795" xr:uid="{00000000-0005-0000-0000-0000B9170000}"/>
    <cellStyle name="Comma 2 3 2 2 2 4 2 2 5" xfId="6157" xr:uid="{00000000-0005-0000-0000-0000BA170000}"/>
    <cellStyle name="Comma 2 3 2 2 2 4 2 3" xfId="2111" xr:uid="{00000000-0005-0000-0000-0000BB170000}"/>
    <cellStyle name="Comma 2 3 2 2 2 4 2 3 2" xfId="11406" xr:uid="{00000000-0005-0000-0000-0000BC170000}"/>
    <cellStyle name="Comma 2 3 2 2 2 4 2 3 3" xfId="8314" xr:uid="{00000000-0005-0000-0000-0000BD170000}"/>
    <cellStyle name="Comma 2 3 2 2 2 4 2 4" xfId="3981" xr:uid="{00000000-0005-0000-0000-0000BE170000}"/>
    <cellStyle name="Comma 2 3 2 2 2 4 2 4 2" xfId="13276" xr:uid="{00000000-0005-0000-0000-0000BF170000}"/>
    <cellStyle name="Comma 2 3 2 2 2 4 2 4 3" xfId="7092" xr:uid="{00000000-0005-0000-0000-0000C0170000}"/>
    <cellStyle name="Comma 2 3 2 2 2 4 2 5" xfId="10184" xr:uid="{00000000-0005-0000-0000-0000C1170000}"/>
    <cellStyle name="Comma 2 3 2 2 2 4 2 6" xfId="5222" xr:uid="{00000000-0005-0000-0000-0000C2170000}"/>
    <cellStyle name="Comma 2 3 2 2 2 4 3" xfId="1213" xr:uid="{00000000-0005-0000-0000-0000C3170000}"/>
    <cellStyle name="Comma 2 3 2 2 2 4 3 2" xfId="2435" xr:uid="{00000000-0005-0000-0000-0000C4170000}"/>
    <cellStyle name="Comma 2 3 2 2 2 4 3 2 2" xfId="11730" xr:uid="{00000000-0005-0000-0000-0000C5170000}"/>
    <cellStyle name="Comma 2 3 2 2 2 4 3 2 3" xfId="8638" xr:uid="{00000000-0005-0000-0000-0000C6170000}"/>
    <cellStyle name="Comma 2 3 2 2 2 4 3 3" xfId="4305" xr:uid="{00000000-0005-0000-0000-0000C7170000}"/>
    <cellStyle name="Comma 2 3 2 2 2 4 3 3 2" xfId="13600" xr:uid="{00000000-0005-0000-0000-0000C8170000}"/>
    <cellStyle name="Comma 2 3 2 2 2 4 3 3 3" xfId="7416" xr:uid="{00000000-0005-0000-0000-0000C9170000}"/>
    <cellStyle name="Comma 2 3 2 2 2 4 3 4" xfId="10508" xr:uid="{00000000-0005-0000-0000-0000CA170000}"/>
    <cellStyle name="Comma 2 3 2 2 2 4 3 5" xfId="5546" xr:uid="{00000000-0005-0000-0000-0000CB170000}"/>
    <cellStyle name="Comma 2 3 2 2 2 4 4" xfId="456" xr:uid="{00000000-0005-0000-0000-0000CC170000}"/>
    <cellStyle name="Comma 2 3 2 2 2 4 4 2" xfId="2613" xr:uid="{00000000-0005-0000-0000-0000CD170000}"/>
    <cellStyle name="Comma 2 3 2 2 2 4 4 2 2" xfId="11908" xr:uid="{00000000-0005-0000-0000-0000CE170000}"/>
    <cellStyle name="Comma 2 3 2 2 2 4 4 2 3" xfId="8816" xr:uid="{00000000-0005-0000-0000-0000CF170000}"/>
    <cellStyle name="Comma 2 3 2 2 2 4 4 3" xfId="3548" xr:uid="{00000000-0005-0000-0000-0000D0170000}"/>
    <cellStyle name="Comma 2 3 2 2 2 4 4 3 2" xfId="12843" xr:uid="{00000000-0005-0000-0000-0000D1170000}"/>
    <cellStyle name="Comma 2 3 2 2 2 4 4 3 3" xfId="6659" xr:uid="{00000000-0005-0000-0000-0000D2170000}"/>
    <cellStyle name="Comma 2 3 2 2 2 4 4 4" xfId="9751" xr:uid="{00000000-0005-0000-0000-0000D3170000}"/>
    <cellStyle name="Comma 2 3 2 2 2 4 4 5" xfId="5724" xr:uid="{00000000-0005-0000-0000-0000D4170000}"/>
    <cellStyle name="Comma 2 3 2 2 2 4 5" xfId="1678" xr:uid="{00000000-0005-0000-0000-0000D5170000}"/>
    <cellStyle name="Comma 2 3 2 2 2 4 5 2" xfId="10973" xr:uid="{00000000-0005-0000-0000-0000D6170000}"/>
    <cellStyle name="Comma 2 3 2 2 2 4 5 3" xfId="7881" xr:uid="{00000000-0005-0000-0000-0000D7170000}"/>
    <cellStyle name="Comma 2 3 2 2 2 4 6" xfId="3370" xr:uid="{00000000-0005-0000-0000-0000D8170000}"/>
    <cellStyle name="Comma 2 3 2 2 2 4 6 2" xfId="12665" xr:uid="{00000000-0005-0000-0000-0000D9170000}"/>
    <cellStyle name="Comma 2 3 2 2 2 4 6 3" xfId="6481" xr:uid="{00000000-0005-0000-0000-0000DA170000}"/>
    <cellStyle name="Comma 2 3 2 2 2 4 7" xfId="9573" xr:uid="{00000000-0005-0000-0000-0000DB170000}"/>
    <cellStyle name="Comma 2 3 2 2 2 4 8" xfId="4789" xr:uid="{00000000-0005-0000-0000-0000DC170000}"/>
    <cellStyle name="Comma 2 3 2 2 2 5" xfId="116" xr:uid="{00000000-0005-0000-0000-0000DD170000}"/>
    <cellStyle name="Comma 2 3 2 2 2 5 2" xfId="727" xr:uid="{00000000-0005-0000-0000-0000DE170000}"/>
    <cellStyle name="Comma 2 3 2 2 2 5 2 2" xfId="1374" xr:uid="{00000000-0005-0000-0000-0000DF170000}"/>
    <cellStyle name="Comma 2 3 2 2 2 5 2 2 2" xfId="2884" xr:uid="{00000000-0005-0000-0000-0000E0170000}"/>
    <cellStyle name="Comma 2 3 2 2 2 5 2 2 2 2" xfId="12179" xr:uid="{00000000-0005-0000-0000-0000E1170000}"/>
    <cellStyle name="Comma 2 3 2 2 2 5 2 2 2 3" xfId="9087" xr:uid="{00000000-0005-0000-0000-0000E2170000}"/>
    <cellStyle name="Comma 2 3 2 2 2 5 2 2 3" xfId="4466" xr:uid="{00000000-0005-0000-0000-0000E3170000}"/>
    <cellStyle name="Comma 2 3 2 2 2 5 2 2 3 2" xfId="13761" xr:uid="{00000000-0005-0000-0000-0000E4170000}"/>
    <cellStyle name="Comma 2 3 2 2 2 5 2 2 3 3" xfId="7577" xr:uid="{00000000-0005-0000-0000-0000E5170000}"/>
    <cellStyle name="Comma 2 3 2 2 2 5 2 2 4" xfId="10669" xr:uid="{00000000-0005-0000-0000-0000E6170000}"/>
    <cellStyle name="Comma 2 3 2 2 2 5 2 2 5" xfId="5995" xr:uid="{00000000-0005-0000-0000-0000E7170000}"/>
    <cellStyle name="Comma 2 3 2 2 2 5 2 3" xfId="1949" xr:uid="{00000000-0005-0000-0000-0000E8170000}"/>
    <cellStyle name="Comma 2 3 2 2 2 5 2 3 2" xfId="11244" xr:uid="{00000000-0005-0000-0000-0000E9170000}"/>
    <cellStyle name="Comma 2 3 2 2 2 5 2 3 3" xfId="8152" xr:uid="{00000000-0005-0000-0000-0000EA170000}"/>
    <cellStyle name="Comma 2 3 2 2 2 5 2 4" xfId="3819" xr:uid="{00000000-0005-0000-0000-0000EB170000}"/>
    <cellStyle name="Comma 2 3 2 2 2 5 2 4 2" xfId="13114" xr:uid="{00000000-0005-0000-0000-0000EC170000}"/>
    <cellStyle name="Comma 2 3 2 2 2 5 2 4 3" xfId="6930" xr:uid="{00000000-0005-0000-0000-0000ED170000}"/>
    <cellStyle name="Comma 2 3 2 2 2 5 2 5" xfId="10022" xr:uid="{00000000-0005-0000-0000-0000EE170000}"/>
    <cellStyle name="Comma 2 3 2 2 2 5 2 6" xfId="5060" xr:uid="{00000000-0005-0000-0000-0000EF170000}"/>
    <cellStyle name="Comma 2 3 2 2 2 5 3" xfId="1051" xr:uid="{00000000-0005-0000-0000-0000F0170000}"/>
    <cellStyle name="Comma 2 3 2 2 2 5 3 2" xfId="2273" xr:uid="{00000000-0005-0000-0000-0000F1170000}"/>
    <cellStyle name="Comma 2 3 2 2 2 5 3 2 2" xfId="11568" xr:uid="{00000000-0005-0000-0000-0000F2170000}"/>
    <cellStyle name="Comma 2 3 2 2 2 5 3 2 3" xfId="8476" xr:uid="{00000000-0005-0000-0000-0000F3170000}"/>
    <cellStyle name="Comma 2 3 2 2 2 5 3 3" xfId="4143" xr:uid="{00000000-0005-0000-0000-0000F4170000}"/>
    <cellStyle name="Comma 2 3 2 2 2 5 3 3 2" xfId="13438" xr:uid="{00000000-0005-0000-0000-0000F5170000}"/>
    <cellStyle name="Comma 2 3 2 2 2 5 3 3 3" xfId="7254" xr:uid="{00000000-0005-0000-0000-0000F6170000}"/>
    <cellStyle name="Comma 2 3 2 2 2 5 3 4" xfId="10346" xr:uid="{00000000-0005-0000-0000-0000F7170000}"/>
    <cellStyle name="Comma 2 3 2 2 2 5 3 5" xfId="5384" xr:uid="{00000000-0005-0000-0000-0000F8170000}"/>
    <cellStyle name="Comma 2 3 2 2 2 5 4" xfId="584" xr:uid="{00000000-0005-0000-0000-0000F9170000}"/>
    <cellStyle name="Comma 2 3 2 2 2 5 4 2" xfId="2741" xr:uid="{00000000-0005-0000-0000-0000FA170000}"/>
    <cellStyle name="Comma 2 3 2 2 2 5 4 2 2" xfId="12036" xr:uid="{00000000-0005-0000-0000-0000FB170000}"/>
    <cellStyle name="Comma 2 3 2 2 2 5 4 2 3" xfId="8944" xr:uid="{00000000-0005-0000-0000-0000FC170000}"/>
    <cellStyle name="Comma 2 3 2 2 2 5 4 3" xfId="3676" xr:uid="{00000000-0005-0000-0000-0000FD170000}"/>
    <cellStyle name="Comma 2 3 2 2 2 5 4 3 2" xfId="12971" xr:uid="{00000000-0005-0000-0000-0000FE170000}"/>
    <cellStyle name="Comma 2 3 2 2 2 5 4 3 3" xfId="6787" xr:uid="{00000000-0005-0000-0000-0000FF170000}"/>
    <cellStyle name="Comma 2 3 2 2 2 5 4 4" xfId="9879" xr:uid="{00000000-0005-0000-0000-000000180000}"/>
    <cellStyle name="Comma 2 3 2 2 2 5 4 5" xfId="5852" xr:uid="{00000000-0005-0000-0000-000001180000}"/>
    <cellStyle name="Comma 2 3 2 2 2 5 5" xfId="1806" xr:uid="{00000000-0005-0000-0000-000002180000}"/>
    <cellStyle name="Comma 2 3 2 2 2 5 5 2" xfId="11101" xr:uid="{00000000-0005-0000-0000-000003180000}"/>
    <cellStyle name="Comma 2 3 2 2 2 5 5 3" xfId="8009" xr:uid="{00000000-0005-0000-0000-000004180000}"/>
    <cellStyle name="Comma 2 3 2 2 2 5 6" xfId="3208" xr:uid="{00000000-0005-0000-0000-000005180000}"/>
    <cellStyle name="Comma 2 3 2 2 2 5 6 2" xfId="12503" xr:uid="{00000000-0005-0000-0000-000006180000}"/>
    <cellStyle name="Comma 2 3 2 2 2 5 6 3" xfId="6319" xr:uid="{00000000-0005-0000-0000-000007180000}"/>
    <cellStyle name="Comma 2 3 2 2 2 5 7" xfId="9411" xr:uid="{00000000-0005-0000-0000-000008180000}"/>
    <cellStyle name="Comma 2 3 2 2 2 5 8" xfId="4917" xr:uid="{00000000-0005-0000-0000-000009180000}"/>
    <cellStyle name="Comma 2 3 2 2 2 6" xfId="653" xr:uid="{00000000-0005-0000-0000-00000A180000}"/>
    <cellStyle name="Comma 2 3 2 2 2 6 2" xfId="1301" xr:uid="{00000000-0005-0000-0000-00000B180000}"/>
    <cellStyle name="Comma 2 3 2 2 2 6 2 2" xfId="2810" xr:uid="{00000000-0005-0000-0000-00000C180000}"/>
    <cellStyle name="Comma 2 3 2 2 2 6 2 2 2" xfId="12105" xr:uid="{00000000-0005-0000-0000-00000D180000}"/>
    <cellStyle name="Comma 2 3 2 2 2 6 2 2 3" xfId="9013" xr:uid="{00000000-0005-0000-0000-00000E180000}"/>
    <cellStyle name="Comma 2 3 2 2 2 6 2 3" xfId="4393" xr:uid="{00000000-0005-0000-0000-00000F180000}"/>
    <cellStyle name="Comma 2 3 2 2 2 6 2 3 2" xfId="13688" xr:uid="{00000000-0005-0000-0000-000010180000}"/>
    <cellStyle name="Comma 2 3 2 2 2 6 2 3 3" xfId="7504" xr:uid="{00000000-0005-0000-0000-000011180000}"/>
    <cellStyle name="Comma 2 3 2 2 2 6 2 4" xfId="10596" xr:uid="{00000000-0005-0000-0000-000012180000}"/>
    <cellStyle name="Comma 2 3 2 2 2 6 2 5" xfId="5921" xr:uid="{00000000-0005-0000-0000-000013180000}"/>
    <cellStyle name="Comma 2 3 2 2 2 6 3" xfId="1875" xr:uid="{00000000-0005-0000-0000-000014180000}"/>
    <cellStyle name="Comma 2 3 2 2 2 6 3 2" xfId="11170" xr:uid="{00000000-0005-0000-0000-000015180000}"/>
    <cellStyle name="Comma 2 3 2 2 2 6 3 3" xfId="8078" xr:uid="{00000000-0005-0000-0000-000016180000}"/>
    <cellStyle name="Comma 2 3 2 2 2 6 4" xfId="3745" xr:uid="{00000000-0005-0000-0000-000017180000}"/>
    <cellStyle name="Comma 2 3 2 2 2 6 4 2" xfId="13040" xr:uid="{00000000-0005-0000-0000-000018180000}"/>
    <cellStyle name="Comma 2 3 2 2 2 6 4 3" xfId="6856" xr:uid="{00000000-0005-0000-0000-000019180000}"/>
    <cellStyle name="Comma 2 3 2 2 2 6 5" xfId="9948" xr:uid="{00000000-0005-0000-0000-00001A180000}"/>
    <cellStyle name="Comma 2 3 2 2 2 6 6" xfId="4986" xr:uid="{00000000-0005-0000-0000-00001B180000}"/>
    <cellStyle name="Comma 2 3 2 2 2 7" xfId="977" xr:uid="{00000000-0005-0000-0000-00001C180000}"/>
    <cellStyle name="Comma 2 3 2 2 2 7 2" xfId="2199" xr:uid="{00000000-0005-0000-0000-00001D180000}"/>
    <cellStyle name="Comma 2 3 2 2 2 7 2 2" xfId="11494" xr:uid="{00000000-0005-0000-0000-00001E180000}"/>
    <cellStyle name="Comma 2 3 2 2 2 7 2 3" xfId="8402" xr:uid="{00000000-0005-0000-0000-00001F180000}"/>
    <cellStyle name="Comma 2 3 2 2 2 7 3" xfId="4069" xr:uid="{00000000-0005-0000-0000-000020180000}"/>
    <cellStyle name="Comma 2 3 2 2 2 7 3 2" xfId="13364" xr:uid="{00000000-0005-0000-0000-000021180000}"/>
    <cellStyle name="Comma 2 3 2 2 2 7 3 3" xfId="7180" xr:uid="{00000000-0005-0000-0000-000022180000}"/>
    <cellStyle name="Comma 2 3 2 2 2 7 4" xfId="10272" xr:uid="{00000000-0005-0000-0000-000023180000}"/>
    <cellStyle name="Comma 2 3 2 2 2 7 5" xfId="5310" xr:uid="{00000000-0005-0000-0000-000024180000}"/>
    <cellStyle name="Comma 2 3 2 2 2 8" xfId="383" xr:uid="{00000000-0005-0000-0000-000025180000}"/>
    <cellStyle name="Comma 2 3 2 2 2 8 2" xfId="2540" xr:uid="{00000000-0005-0000-0000-000026180000}"/>
    <cellStyle name="Comma 2 3 2 2 2 8 2 2" xfId="11835" xr:uid="{00000000-0005-0000-0000-000027180000}"/>
    <cellStyle name="Comma 2 3 2 2 2 8 2 3" xfId="8743" xr:uid="{00000000-0005-0000-0000-000028180000}"/>
    <cellStyle name="Comma 2 3 2 2 2 8 3" xfId="3475" xr:uid="{00000000-0005-0000-0000-000029180000}"/>
    <cellStyle name="Comma 2 3 2 2 2 8 3 2" xfId="12770" xr:uid="{00000000-0005-0000-0000-00002A180000}"/>
    <cellStyle name="Comma 2 3 2 2 2 8 3 3" xfId="6586" xr:uid="{00000000-0005-0000-0000-00002B180000}"/>
    <cellStyle name="Comma 2 3 2 2 2 8 4" xfId="9678" xr:uid="{00000000-0005-0000-0000-00002C180000}"/>
    <cellStyle name="Comma 2 3 2 2 2 8 5" xfId="5651" xr:uid="{00000000-0005-0000-0000-00002D180000}"/>
    <cellStyle name="Comma 2 3 2 2 2 9" xfId="1605" xr:uid="{00000000-0005-0000-0000-00002E180000}"/>
    <cellStyle name="Comma 2 3 2 2 2 9 2" xfId="10900" xr:uid="{00000000-0005-0000-0000-00002F180000}"/>
    <cellStyle name="Comma 2 3 2 2 2 9 3" xfId="7808" xr:uid="{00000000-0005-0000-0000-000030180000}"/>
    <cellStyle name="Comma 2 3 2 2 3" xfId="61" xr:uid="{00000000-0005-0000-0000-000031180000}"/>
    <cellStyle name="Comma 2 3 2 2 3 10" xfId="9356" xr:uid="{00000000-0005-0000-0000-000032180000}"/>
    <cellStyle name="Comma 2 3 2 2 3 11" xfId="4734" xr:uid="{00000000-0005-0000-0000-000033180000}"/>
    <cellStyle name="Comma 2 3 2 2 3 2" xfId="223" xr:uid="{00000000-0005-0000-0000-000034180000}"/>
    <cellStyle name="Comma 2 3 2 2 3 2 2" xfId="834" xr:uid="{00000000-0005-0000-0000-000035180000}"/>
    <cellStyle name="Comma 2 3 2 2 3 2 2 2" xfId="1445" xr:uid="{00000000-0005-0000-0000-000036180000}"/>
    <cellStyle name="Comma 2 3 2 2 3 2 2 2 2" xfId="2991" xr:uid="{00000000-0005-0000-0000-000037180000}"/>
    <cellStyle name="Comma 2 3 2 2 3 2 2 2 2 2" xfId="12286" xr:uid="{00000000-0005-0000-0000-000038180000}"/>
    <cellStyle name="Comma 2 3 2 2 3 2 2 2 2 3" xfId="9194" xr:uid="{00000000-0005-0000-0000-000039180000}"/>
    <cellStyle name="Comma 2 3 2 2 3 2 2 2 3" xfId="4537" xr:uid="{00000000-0005-0000-0000-00003A180000}"/>
    <cellStyle name="Comma 2 3 2 2 3 2 2 2 3 2" xfId="13832" xr:uid="{00000000-0005-0000-0000-00003B180000}"/>
    <cellStyle name="Comma 2 3 2 2 3 2 2 2 3 3" xfId="7648" xr:uid="{00000000-0005-0000-0000-00003C180000}"/>
    <cellStyle name="Comma 2 3 2 2 3 2 2 2 4" xfId="10740" xr:uid="{00000000-0005-0000-0000-00003D180000}"/>
    <cellStyle name="Comma 2 3 2 2 3 2 2 2 5" xfId="6102" xr:uid="{00000000-0005-0000-0000-00003E180000}"/>
    <cellStyle name="Comma 2 3 2 2 3 2 2 3" xfId="2056" xr:uid="{00000000-0005-0000-0000-00003F180000}"/>
    <cellStyle name="Comma 2 3 2 2 3 2 2 3 2" xfId="11351" xr:uid="{00000000-0005-0000-0000-000040180000}"/>
    <cellStyle name="Comma 2 3 2 2 3 2 2 3 3" xfId="8259" xr:uid="{00000000-0005-0000-0000-000041180000}"/>
    <cellStyle name="Comma 2 3 2 2 3 2 2 4" xfId="3926" xr:uid="{00000000-0005-0000-0000-000042180000}"/>
    <cellStyle name="Comma 2 3 2 2 3 2 2 4 2" xfId="13221" xr:uid="{00000000-0005-0000-0000-000043180000}"/>
    <cellStyle name="Comma 2 3 2 2 3 2 2 4 3" xfId="7037" xr:uid="{00000000-0005-0000-0000-000044180000}"/>
    <cellStyle name="Comma 2 3 2 2 3 2 2 5" xfId="10129" xr:uid="{00000000-0005-0000-0000-000045180000}"/>
    <cellStyle name="Comma 2 3 2 2 3 2 2 6" xfId="5167" xr:uid="{00000000-0005-0000-0000-000046180000}"/>
    <cellStyle name="Comma 2 3 2 2 3 2 3" xfId="1158" xr:uid="{00000000-0005-0000-0000-000047180000}"/>
    <cellStyle name="Comma 2 3 2 2 3 2 3 2" xfId="2380" xr:uid="{00000000-0005-0000-0000-000048180000}"/>
    <cellStyle name="Comma 2 3 2 2 3 2 3 2 2" xfId="11675" xr:uid="{00000000-0005-0000-0000-000049180000}"/>
    <cellStyle name="Comma 2 3 2 2 3 2 3 2 3" xfId="8583" xr:uid="{00000000-0005-0000-0000-00004A180000}"/>
    <cellStyle name="Comma 2 3 2 2 3 2 3 3" xfId="4250" xr:uid="{00000000-0005-0000-0000-00004B180000}"/>
    <cellStyle name="Comma 2 3 2 2 3 2 3 3 2" xfId="13545" xr:uid="{00000000-0005-0000-0000-00004C180000}"/>
    <cellStyle name="Comma 2 3 2 2 3 2 3 3 3" xfId="7361" xr:uid="{00000000-0005-0000-0000-00004D180000}"/>
    <cellStyle name="Comma 2 3 2 2 3 2 3 4" xfId="10453" xr:uid="{00000000-0005-0000-0000-00004E180000}"/>
    <cellStyle name="Comma 2 3 2 2 3 2 3 5" xfId="5491" xr:uid="{00000000-0005-0000-0000-00004F180000}"/>
    <cellStyle name="Comma 2 3 2 2 3 2 4" xfId="563" xr:uid="{00000000-0005-0000-0000-000050180000}"/>
    <cellStyle name="Comma 2 3 2 2 3 2 4 2" xfId="2720" xr:uid="{00000000-0005-0000-0000-000051180000}"/>
    <cellStyle name="Comma 2 3 2 2 3 2 4 2 2" xfId="12015" xr:uid="{00000000-0005-0000-0000-000052180000}"/>
    <cellStyle name="Comma 2 3 2 2 3 2 4 2 3" xfId="8923" xr:uid="{00000000-0005-0000-0000-000053180000}"/>
    <cellStyle name="Comma 2 3 2 2 3 2 4 3" xfId="3655" xr:uid="{00000000-0005-0000-0000-000054180000}"/>
    <cellStyle name="Comma 2 3 2 2 3 2 4 3 2" xfId="12950" xr:uid="{00000000-0005-0000-0000-000055180000}"/>
    <cellStyle name="Comma 2 3 2 2 3 2 4 3 3" xfId="6766" xr:uid="{00000000-0005-0000-0000-000056180000}"/>
    <cellStyle name="Comma 2 3 2 2 3 2 4 4" xfId="9858" xr:uid="{00000000-0005-0000-0000-000057180000}"/>
    <cellStyle name="Comma 2 3 2 2 3 2 4 5" xfId="5831" xr:uid="{00000000-0005-0000-0000-000058180000}"/>
    <cellStyle name="Comma 2 3 2 2 3 2 5" xfId="1785" xr:uid="{00000000-0005-0000-0000-000059180000}"/>
    <cellStyle name="Comma 2 3 2 2 3 2 5 2" xfId="11080" xr:uid="{00000000-0005-0000-0000-00005A180000}"/>
    <cellStyle name="Comma 2 3 2 2 3 2 5 3" xfId="7988" xr:uid="{00000000-0005-0000-0000-00005B180000}"/>
    <cellStyle name="Comma 2 3 2 2 3 2 6" xfId="3315" xr:uid="{00000000-0005-0000-0000-00005C180000}"/>
    <cellStyle name="Comma 2 3 2 2 3 2 6 2" xfId="12610" xr:uid="{00000000-0005-0000-0000-00005D180000}"/>
    <cellStyle name="Comma 2 3 2 2 3 2 6 3" xfId="6426" xr:uid="{00000000-0005-0000-0000-00005E180000}"/>
    <cellStyle name="Comma 2 3 2 2 3 2 7" xfId="9518" xr:uid="{00000000-0005-0000-0000-00005F180000}"/>
    <cellStyle name="Comma 2 3 2 2 3 2 8" xfId="4896" xr:uid="{00000000-0005-0000-0000-000060180000}"/>
    <cellStyle name="Comma 2 3 2 2 3 3" xfId="296" xr:uid="{00000000-0005-0000-0000-000061180000}"/>
    <cellStyle name="Comma 2 3 2 2 3 3 2" xfId="907" xr:uid="{00000000-0005-0000-0000-000062180000}"/>
    <cellStyle name="Comma 2 3 2 2 3 3 2 2" xfId="1518" xr:uid="{00000000-0005-0000-0000-000063180000}"/>
    <cellStyle name="Comma 2 3 2 2 3 3 2 2 2" xfId="3064" xr:uid="{00000000-0005-0000-0000-000064180000}"/>
    <cellStyle name="Comma 2 3 2 2 3 3 2 2 2 2" xfId="12359" xr:uid="{00000000-0005-0000-0000-000065180000}"/>
    <cellStyle name="Comma 2 3 2 2 3 3 2 2 2 3" xfId="9267" xr:uid="{00000000-0005-0000-0000-000066180000}"/>
    <cellStyle name="Comma 2 3 2 2 3 3 2 2 3" xfId="4610" xr:uid="{00000000-0005-0000-0000-000067180000}"/>
    <cellStyle name="Comma 2 3 2 2 3 3 2 2 3 2" xfId="13905" xr:uid="{00000000-0005-0000-0000-000068180000}"/>
    <cellStyle name="Comma 2 3 2 2 3 3 2 2 3 3" xfId="7721" xr:uid="{00000000-0005-0000-0000-000069180000}"/>
    <cellStyle name="Comma 2 3 2 2 3 3 2 2 4" xfId="10813" xr:uid="{00000000-0005-0000-0000-00006A180000}"/>
    <cellStyle name="Comma 2 3 2 2 3 3 2 2 5" xfId="6175" xr:uid="{00000000-0005-0000-0000-00006B180000}"/>
    <cellStyle name="Comma 2 3 2 2 3 3 2 3" xfId="2129" xr:uid="{00000000-0005-0000-0000-00006C180000}"/>
    <cellStyle name="Comma 2 3 2 2 3 3 2 3 2" xfId="11424" xr:uid="{00000000-0005-0000-0000-00006D180000}"/>
    <cellStyle name="Comma 2 3 2 2 3 3 2 3 3" xfId="8332" xr:uid="{00000000-0005-0000-0000-00006E180000}"/>
    <cellStyle name="Comma 2 3 2 2 3 3 2 4" xfId="3999" xr:uid="{00000000-0005-0000-0000-00006F180000}"/>
    <cellStyle name="Comma 2 3 2 2 3 3 2 4 2" xfId="13294" xr:uid="{00000000-0005-0000-0000-000070180000}"/>
    <cellStyle name="Comma 2 3 2 2 3 3 2 4 3" xfId="7110" xr:uid="{00000000-0005-0000-0000-000071180000}"/>
    <cellStyle name="Comma 2 3 2 2 3 3 2 5" xfId="10202" xr:uid="{00000000-0005-0000-0000-000072180000}"/>
    <cellStyle name="Comma 2 3 2 2 3 3 2 6" xfId="5240" xr:uid="{00000000-0005-0000-0000-000073180000}"/>
    <cellStyle name="Comma 2 3 2 2 3 3 3" xfId="1231" xr:uid="{00000000-0005-0000-0000-000074180000}"/>
    <cellStyle name="Comma 2 3 2 2 3 3 3 2" xfId="2453" xr:uid="{00000000-0005-0000-0000-000075180000}"/>
    <cellStyle name="Comma 2 3 2 2 3 3 3 2 2" xfId="11748" xr:uid="{00000000-0005-0000-0000-000076180000}"/>
    <cellStyle name="Comma 2 3 2 2 3 3 3 2 3" xfId="8656" xr:uid="{00000000-0005-0000-0000-000077180000}"/>
    <cellStyle name="Comma 2 3 2 2 3 3 3 3" xfId="4323" xr:uid="{00000000-0005-0000-0000-000078180000}"/>
    <cellStyle name="Comma 2 3 2 2 3 3 3 3 2" xfId="13618" xr:uid="{00000000-0005-0000-0000-000079180000}"/>
    <cellStyle name="Comma 2 3 2 2 3 3 3 3 3" xfId="7434" xr:uid="{00000000-0005-0000-0000-00007A180000}"/>
    <cellStyle name="Comma 2 3 2 2 3 3 3 4" xfId="10526" xr:uid="{00000000-0005-0000-0000-00007B180000}"/>
    <cellStyle name="Comma 2 3 2 2 3 3 3 5" xfId="5564" xr:uid="{00000000-0005-0000-0000-00007C180000}"/>
    <cellStyle name="Comma 2 3 2 2 3 3 4" xfId="474" xr:uid="{00000000-0005-0000-0000-00007D180000}"/>
    <cellStyle name="Comma 2 3 2 2 3 3 4 2" xfId="2631" xr:uid="{00000000-0005-0000-0000-00007E180000}"/>
    <cellStyle name="Comma 2 3 2 2 3 3 4 2 2" xfId="11926" xr:uid="{00000000-0005-0000-0000-00007F180000}"/>
    <cellStyle name="Comma 2 3 2 2 3 3 4 2 3" xfId="8834" xr:uid="{00000000-0005-0000-0000-000080180000}"/>
    <cellStyle name="Comma 2 3 2 2 3 3 4 3" xfId="3566" xr:uid="{00000000-0005-0000-0000-000081180000}"/>
    <cellStyle name="Comma 2 3 2 2 3 3 4 3 2" xfId="12861" xr:uid="{00000000-0005-0000-0000-000082180000}"/>
    <cellStyle name="Comma 2 3 2 2 3 3 4 3 3" xfId="6677" xr:uid="{00000000-0005-0000-0000-000083180000}"/>
    <cellStyle name="Comma 2 3 2 2 3 3 4 4" xfId="9769" xr:uid="{00000000-0005-0000-0000-000084180000}"/>
    <cellStyle name="Comma 2 3 2 2 3 3 4 5" xfId="5742" xr:uid="{00000000-0005-0000-0000-000085180000}"/>
    <cellStyle name="Comma 2 3 2 2 3 3 5" xfId="1696" xr:uid="{00000000-0005-0000-0000-000086180000}"/>
    <cellStyle name="Comma 2 3 2 2 3 3 5 2" xfId="10991" xr:uid="{00000000-0005-0000-0000-000087180000}"/>
    <cellStyle name="Comma 2 3 2 2 3 3 5 3" xfId="7899" xr:uid="{00000000-0005-0000-0000-000088180000}"/>
    <cellStyle name="Comma 2 3 2 2 3 3 6" xfId="3388" xr:uid="{00000000-0005-0000-0000-000089180000}"/>
    <cellStyle name="Comma 2 3 2 2 3 3 6 2" xfId="12683" xr:uid="{00000000-0005-0000-0000-00008A180000}"/>
    <cellStyle name="Comma 2 3 2 2 3 3 6 3" xfId="6499" xr:uid="{00000000-0005-0000-0000-00008B180000}"/>
    <cellStyle name="Comma 2 3 2 2 3 3 7" xfId="9591" xr:uid="{00000000-0005-0000-0000-00008C180000}"/>
    <cellStyle name="Comma 2 3 2 2 3 3 8" xfId="4807" xr:uid="{00000000-0005-0000-0000-00008D180000}"/>
    <cellStyle name="Comma 2 3 2 2 3 4" xfId="134" xr:uid="{00000000-0005-0000-0000-00008E180000}"/>
    <cellStyle name="Comma 2 3 2 2 3 4 2" xfId="1069" xr:uid="{00000000-0005-0000-0000-00008F180000}"/>
    <cellStyle name="Comma 2 3 2 2 3 4 2 2" xfId="2291" xr:uid="{00000000-0005-0000-0000-000090180000}"/>
    <cellStyle name="Comma 2 3 2 2 3 4 2 2 2" xfId="11586" xr:uid="{00000000-0005-0000-0000-000091180000}"/>
    <cellStyle name="Comma 2 3 2 2 3 4 2 2 3" xfId="8494" xr:uid="{00000000-0005-0000-0000-000092180000}"/>
    <cellStyle name="Comma 2 3 2 2 3 4 2 3" xfId="4161" xr:uid="{00000000-0005-0000-0000-000093180000}"/>
    <cellStyle name="Comma 2 3 2 2 3 4 2 3 2" xfId="13456" xr:uid="{00000000-0005-0000-0000-000094180000}"/>
    <cellStyle name="Comma 2 3 2 2 3 4 2 3 3" xfId="7272" xr:uid="{00000000-0005-0000-0000-000095180000}"/>
    <cellStyle name="Comma 2 3 2 2 3 4 2 4" xfId="10364" xr:uid="{00000000-0005-0000-0000-000096180000}"/>
    <cellStyle name="Comma 2 3 2 2 3 4 2 5" xfId="5402" xr:uid="{00000000-0005-0000-0000-000097180000}"/>
    <cellStyle name="Comma 2 3 2 2 3 4 3" xfId="745" xr:uid="{00000000-0005-0000-0000-000098180000}"/>
    <cellStyle name="Comma 2 3 2 2 3 4 3 2" xfId="2902" xr:uid="{00000000-0005-0000-0000-000099180000}"/>
    <cellStyle name="Comma 2 3 2 2 3 4 3 2 2" xfId="12197" xr:uid="{00000000-0005-0000-0000-00009A180000}"/>
    <cellStyle name="Comma 2 3 2 2 3 4 3 2 3" xfId="9105" xr:uid="{00000000-0005-0000-0000-00009B180000}"/>
    <cellStyle name="Comma 2 3 2 2 3 4 3 3" xfId="3837" xr:uid="{00000000-0005-0000-0000-00009C180000}"/>
    <cellStyle name="Comma 2 3 2 2 3 4 3 3 2" xfId="13132" xr:uid="{00000000-0005-0000-0000-00009D180000}"/>
    <cellStyle name="Comma 2 3 2 2 3 4 3 3 3" xfId="6948" xr:uid="{00000000-0005-0000-0000-00009E180000}"/>
    <cellStyle name="Comma 2 3 2 2 3 4 3 4" xfId="10040" xr:uid="{00000000-0005-0000-0000-00009F180000}"/>
    <cellStyle name="Comma 2 3 2 2 3 4 3 5" xfId="6013" xr:uid="{00000000-0005-0000-0000-0000A0180000}"/>
    <cellStyle name="Comma 2 3 2 2 3 4 4" xfId="1967" xr:uid="{00000000-0005-0000-0000-0000A1180000}"/>
    <cellStyle name="Comma 2 3 2 2 3 4 4 2" xfId="11262" xr:uid="{00000000-0005-0000-0000-0000A2180000}"/>
    <cellStyle name="Comma 2 3 2 2 3 4 4 3" xfId="8170" xr:uid="{00000000-0005-0000-0000-0000A3180000}"/>
    <cellStyle name="Comma 2 3 2 2 3 4 5" xfId="3226" xr:uid="{00000000-0005-0000-0000-0000A4180000}"/>
    <cellStyle name="Comma 2 3 2 2 3 4 5 2" xfId="12521" xr:uid="{00000000-0005-0000-0000-0000A5180000}"/>
    <cellStyle name="Comma 2 3 2 2 3 4 5 3" xfId="6337" xr:uid="{00000000-0005-0000-0000-0000A6180000}"/>
    <cellStyle name="Comma 2 3 2 2 3 4 6" xfId="9429" xr:uid="{00000000-0005-0000-0000-0000A7180000}"/>
    <cellStyle name="Comma 2 3 2 2 3 4 7" xfId="5078" xr:uid="{00000000-0005-0000-0000-0000A8180000}"/>
    <cellStyle name="Comma 2 3 2 2 3 5" xfId="672" xr:uid="{00000000-0005-0000-0000-0000A9180000}"/>
    <cellStyle name="Comma 2 3 2 2 3 5 2" xfId="1320" xr:uid="{00000000-0005-0000-0000-0000AA180000}"/>
    <cellStyle name="Comma 2 3 2 2 3 5 2 2" xfId="2829" xr:uid="{00000000-0005-0000-0000-0000AB180000}"/>
    <cellStyle name="Comma 2 3 2 2 3 5 2 2 2" xfId="12124" xr:uid="{00000000-0005-0000-0000-0000AC180000}"/>
    <cellStyle name="Comma 2 3 2 2 3 5 2 2 3" xfId="9032" xr:uid="{00000000-0005-0000-0000-0000AD180000}"/>
    <cellStyle name="Comma 2 3 2 2 3 5 2 3" xfId="4412" xr:uid="{00000000-0005-0000-0000-0000AE180000}"/>
    <cellStyle name="Comma 2 3 2 2 3 5 2 3 2" xfId="13707" xr:uid="{00000000-0005-0000-0000-0000AF180000}"/>
    <cellStyle name="Comma 2 3 2 2 3 5 2 3 3" xfId="7523" xr:uid="{00000000-0005-0000-0000-0000B0180000}"/>
    <cellStyle name="Comma 2 3 2 2 3 5 2 4" xfId="10615" xr:uid="{00000000-0005-0000-0000-0000B1180000}"/>
    <cellStyle name="Comma 2 3 2 2 3 5 2 5" xfId="5940" xr:uid="{00000000-0005-0000-0000-0000B2180000}"/>
    <cellStyle name="Comma 2 3 2 2 3 5 3" xfId="1894" xr:uid="{00000000-0005-0000-0000-0000B3180000}"/>
    <cellStyle name="Comma 2 3 2 2 3 5 3 2" xfId="11189" xr:uid="{00000000-0005-0000-0000-0000B4180000}"/>
    <cellStyle name="Comma 2 3 2 2 3 5 3 3" xfId="8097" xr:uid="{00000000-0005-0000-0000-0000B5180000}"/>
    <cellStyle name="Comma 2 3 2 2 3 5 4" xfId="3764" xr:uid="{00000000-0005-0000-0000-0000B6180000}"/>
    <cellStyle name="Comma 2 3 2 2 3 5 4 2" xfId="13059" xr:uid="{00000000-0005-0000-0000-0000B7180000}"/>
    <cellStyle name="Comma 2 3 2 2 3 5 4 3" xfId="6875" xr:uid="{00000000-0005-0000-0000-0000B8180000}"/>
    <cellStyle name="Comma 2 3 2 2 3 5 5" xfId="9967" xr:uid="{00000000-0005-0000-0000-0000B9180000}"/>
    <cellStyle name="Comma 2 3 2 2 3 5 6" xfId="5005" xr:uid="{00000000-0005-0000-0000-0000BA180000}"/>
    <cellStyle name="Comma 2 3 2 2 3 6" xfId="996" xr:uid="{00000000-0005-0000-0000-0000BB180000}"/>
    <cellStyle name="Comma 2 3 2 2 3 6 2" xfId="2218" xr:uid="{00000000-0005-0000-0000-0000BC180000}"/>
    <cellStyle name="Comma 2 3 2 2 3 6 2 2" xfId="11513" xr:uid="{00000000-0005-0000-0000-0000BD180000}"/>
    <cellStyle name="Comma 2 3 2 2 3 6 2 3" xfId="8421" xr:uid="{00000000-0005-0000-0000-0000BE180000}"/>
    <cellStyle name="Comma 2 3 2 2 3 6 3" xfId="4088" xr:uid="{00000000-0005-0000-0000-0000BF180000}"/>
    <cellStyle name="Comma 2 3 2 2 3 6 3 2" xfId="13383" xr:uid="{00000000-0005-0000-0000-0000C0180000}"/>
    <cellStyle name="Comma 2 3 2 2 3 6 3 3" xfId="7199" xr:uid="{00000000-0005-0000-0000-0000C1180000}"/>
    <cellStyle name="Comma 2 3 2 2 3 6 4" xfId="10291" xr:uid="{00000000-0005-0000-0000-0000C2180000}"/>
    <cellStyle name="Comma 2 3 2 2 3 6 5" xfId="5329" xr:uid="{00000000-0005-0000-0000-0000C3180000}"/>
    <cellStyle name="Comma 2 3 2 2 3 7" xfId="401" xr:uid="{00000000-0005-0000-0000-0000C4180000}"/>
    <cellStyle name="Comma 2 3 2 2 3 7 2" xfId="2558" xr:uid="{00000000-0005-0000-0000-0000C5180000}"/>
    <cellStyle name="Comma 2 3 2 2 3 7 2 2" xfId="11853" xr:uid="{00000000-0005-0000-0000-0000C6180000}"/>
    <cellStyle name="Comma 2 3 2 2 3 7 2 3" xfId="8761" xr:uid="{00000000-0005-0000-0000-0000C7180000}"/>
    <cellStyle name="Comma 2 3 2 2 3 7 3" xfId="3493" xr:uid="{00000000-0005-0000-0000-0000C8180000}"/>
    <cellStyle name="Comma 2 3 2 2 3 7 3 2" xfId="12788" xr:uid="{00000000-0005-0000-0000-0000C9180000}"/>
    <cellStyle name="Comma 2 3 2 2 3 7 3 3" xfId="6604" xr:uid="{00000000-0005-0000-0000-0000CA180000}"/>
    <cellStyle name="Comma 2 3 2 2 3 7 4" xfId="9696" xr:uid="{00000000-0005-0000-0000-0000CB180000}"/>
    <cellStyle name="Comma 2 3 2 2 3 7 5" xfId="5669" xr:uid="{00000000-0005-0000-0000-0000CC180000}"/>
    <cellStyle name="Comma 2 3 2 2 3 8" xfId="1623" xr:uid="{00000000-0005-0000-0000-0000CD180000}"/>
    <cellStyle name="Comma 2 3 2 2 3 8 2" xfId="10918" xr:uid="{00000000-0005-0000-0000-0000CE180000}"/>
    <cellStyle name="Comma 2 3 2 2 3 8 3" xfId="7826" xr:uid="{00000000-0005-0000-0000-0000CF180000}"/>
    <cellStyle name="Comma 2 3 2 2 3 9" xfId="3153" xr:uid="{00000000-0005-0000-0000-0000D0180000}"/>
    <cellStyle name="Comma 2 3 2 2 3 9 2" xfId="12448" xr:uid="{00000000-0005-0000-0000-0000D1180000}"/>
    <cellStyle name="Comma 2 3 2 2 3 9 3" xfId="6264" xr:uid="{00000000-0005-0000-0000-0000D2180000}"/>
    <cellStyle name="Comma 2 3 2 2 4" xfId="187" xr:uid="{00000000-0005-0000-0000-0000D3180000}"/>
    <cellStyle name="Comma 2 3 2 2 4 2" xfId="330" xr:uid="{00000000-0005-0000-0000-0000D4180000}"/>
    <cellStyle name="Comma 2 3 2 2 4 2 2" xfId="941" xr:uid="{00000000-0005-0000-0000-0000D5180000}"/>
    <cellStyle name="Comma 2 3 2 2 4 2 2 2" xfId="1552" xr:uid="{00000000-0005-0000-0000-0000D6180000}"/>
    <cellStyle name="Comma 2 3 2 2 4 2 2 2 2" xfId="3098" xr:uid="{00000000-0005-0000-0000-0000D7180000}"/>
    <cellStyle name="Comma 2 3 2 2 4 2 2 2 2 2" xfId="12393" xr:uid="{00000000-0005-0000-0000-0000D8180000}"/>
    <cellStyle name="Comma 2 3 2 2 4 2 2 2 2 3" xfId="9301" xr:uid="{00000000-0005-0000-0000-0000D9180000}"/>
    <cellStyle name="Comma 2 3 2 2 4 2 2 2 3" xfId="4644" xr:uid="{00000000-0005-0000-0000-0000DA180000}"/>
    <cellStyle name="Comma 2 3 2 2 4 2 2 2 3 2" xfId="13939" xr:uid="{00000000-0005-0000-0000-0000DB180000}"/>
    <cellStyle name="Comma 2 3 2 2 4 2 2 2 3 3" xfId="7755" xr:uid="{00000000-0005-0000-0000-0000DC180000}"/>
    <cellStyle name="Comma 2 3 2 2 4 2 2 2 4" xfId="10847" xr:uid="{00000000-0005-0000-0000-0000DD180000}"/>
    <cellStyle name="Comma 2 3 2 2 4 2 2 2 5" xfId="6209" xr:uid="{00000000-0005-0000-0000-0000DE180000}"/>
    <cellStyle name="Comma 2 3 2 2 4 2 2 3" xfId="2163" xr:uid="{00000000-0005-0000-0000-0000DF180000}"/>
    <cellStyle name="Comma 2 3 2 2 4 2 2 3 2" xfId="11458" xr:uid="{00000000-0005-0000-0000-0000E0180000}"/>
    <cellStyle name="Comma 2 3 2 2 4 2 2 3 3" xfId="8366" xr:uid="{00000000-0005-0000-0000-0000E1180000}"/>
    <cellStyle name="Comma 2 3 2 2 4 2 2 4" xfId="4033" xr:uid="{00000000-0005-0000-0000-0000E2180000}"/>
    <cellStyle name="Comma 2 3 2 2 4 2 2 4 2" xfId="13328" xr:uid="{00000000-0005-0000-0000-0000E3180000}"/>
    <cellStyle name="Comma 2 3 2 2 4 2 2 4 3" xfId="7144" xr:uid="{00000000-0005-0000-0000-0000E4180000}"/>
    <cellStyle name="Comma 2 3 2 2 4 2 2 5" xfId="10236" xr:uid="{00000000-0005-0000-0000-0000E5180000}"/>
    <cellStyle name="Comma 2 3 2 2 4 2 2 6" xfId="5274" xr:uid="{00000000-0005-0000-0000-0000E6180000}"/>
    <cellStyle name="Comma 2 3 2 2 4 2 3" xfId="1265" xr:uid="{00000000-0005-0000-0000-0000E7180000}"/>
    <cellStyle name="Comma 2 3 2 2 4 2 3 2" xfId="2487" xr:uid="{00000000-0005-0000-0000-0000E8180000}"/>
    <cellStyle name="Comma 2 3 2 2 4 2 3 2 2" xfId="11782" xr:uid="{00000000-0005-0000-0000-0000E9180000}"/>
    <cellStyle name="Comma 2 3 2 2 4 2 3 2 3" xfId="8690" xr:uid="{00000000-0005-0000-0000-0000EA180000}"/>
    <cellStyle name="Comma 2 3 2 2 4 2 3 3" xfId="4357" xr:uid="{00000000-0005-0000-0000-0000EB180000}"/>
    <cellStyle name="Comma 2 3 2 2 4 2 3 3 2" xfId="13652" xr:uid="{00000000-0005-0000-0000-0000EC180000}"/>
    <cellStyle name="Comma 2 3 2 2 4 2 3 3 3" xfId="7468" xr:uid="{00000000-0005-0000-0000-0000ED180000}"/>
    <cellStyle name="Comma 2 3 2 2 4 2 3 4" xfId="10560" xr:uid="{00000000-0005-0000-0000-0000EE180000}"/>
    <cellStyle name="Comma 2 3 2 2 4 2 3 5" xfId="5598" xr:uid="{00000000-0005-0000-0000-0000EF180000}"/>
    <cellStyle name="Comma 2 3 2 2 4 2 4" xfId="527" xr:uid="{00000000-0005-0000-0000-0000F0180000}"/>
    <cellStyle name="Comma 2 3 2 2 4 2 4 2" xfId="2684" xr:uid="{00000000-0005-0000-0000-0000F1180000}"/>
    <cellStyle name="Comma 2 3 2 2 4 2 4 2 2" xfId="11979" xr:uid="{00000000-0005-0000-0000-0000F2180000}"/>
    <cellStyle name="Comma 2 3 2 2 4 2 4 2 3" xfId="8887" xr:uid="{00000000-0005-0000-0000-0000F3180000}"/>
    <cellStyle name="Comma 2 3 2 2 4 2 4 3" xfId="3619" xr:uid="{00000000-0005-0000-0000-0000F4180000}"/>
    <cellStyle name="Comma 2 3 2 2 4 2 4 3 2" xfId="12914" xr:uid="{00000000-0005-0000-0000-0000F5180000}"/>
    <cellStyle name="Comma 2 3 2 2 4 2 4 3 3" xfId="6730" xr:uid="{00000000-0005-0000-0000-0000F6180000}"/>
    <cellStyle name="Comma 2 3 2 2 4 2 4 4" xfId="9822" xr:uid="{00000000-0005-0000-0000-0000F7180000}"/>
    <cellStyle name="Comma 2 3 2 2 4 2 4 5" xfId="5795" xr:uid="{00000000-0005-0000-0000-0000F8180000}"/>
    <cellStyle name="Comma 2 3 2 2 4 2 5" xfId="1749" xr:uid="{00000000-0005-0000-0000-0000F9180000}"/>
    <cellStyle name="Comma 2 3 2 2 4 2 5 2" xfId="11044" xr:uid="{00000000-0005-0000-0000-0000FA180000}"/>
    <cellStyle name="Comma 2 3 2 2 4 2 5 3" xfId="7952" xr:uid="{00000000-0005-0000-0000-0000FB180000}"/>
    <cellStyle name="Comma 2 3 2 2 4 2 6" xfId="3422" xr:uid="{00000000-0005-0000-0000-0000FC180000}"/>
    <cellStyle name="Comma 2 3 2 2 4 2 6 2" xfId="12717" xr:uid="{00000000-0005-0000-0000-0000FD180000}"/>
    <cellStyle name="Comma 2 3 2 2 4 2 6 3" xfId="6533" xr:uid="{00000000-0005-0000-0000-0000FE180000}"/>
    <cellStyle name="Comma 2 3 2 2 4 2 7" xfId="9625" xr:uid="{00000000-0005-0000-0000-0000FF180000}"/>
    <cellStyle name="Comma 2 3 2 2 4 2 8" xfId="4860" xr:uid="{00000000-0005-0000-0000-000000190000}"/>
    <cellStyle name="Comma 2 3 2 2 4 3" xfId="798" xr:uid="{00000000-0005-0000-0000-000001190000}"/>
    <cellStyle name="Comma 2 3 2 2 4 3 2" xfId="1409" xr:uid="{00000000-0005-0000-0000-000002190000}"/>
    <cellStyle name="Comma 2 3 2 2 4 3 2 2" xfId="2955" xr:uid="{00000000-0005-0000-0000-000003190000}"/>
    <cellStyle name="Comma 2 3 2 2 4 3 2 2 2" xfId="12250" xr:uid="{00000000-0005-0000-0000-000004190000}"/>
    <cellStyle name="Comma 2 3 2 2 4 3 2 2 3" xfId="9158" xr:uid="{00000000-0005-0000-0000-000005190000}"/>
    <cellStyle name="Comma 2 3 2 2 4 3 2 3" xfId="4501" xr:uid="{00000000-0005-0000-0000-000006190000}"/>
    <cellStyle name="Comma 2 3 2 2 4 3 2 3 2" xfId="13796" xr:uid="{00000000-0005-0000-0000-000007190000}"/>
    <cellStyle name="Comma 2 3 2 2 4 3 2 3 3" xfId="7612" xr:uid="{00000000-0005-0000-0000-000008190000}"/>
    <cellStyle name="Comma 2 3 2 2 4 3 2 4" xfId="10704" xr:uid="{00000000-0005-0000-0000-000009190000}"/>
    <cellStyle name="Comma 2 3 2 2 4 3 2 5" xfId="6066" xr:uid="{00000000-0005-0000-0000-00000A190000}"/>
    <cellStyle name="Comma 2 3 2 2 4 3 3" xfId="2020" xr:uid="{00000000-0005-0000-0000-00000B190000}"/>
    <cellStyle name="Comma 2 3 2 2 4 3 3 2" xfId="11315" xr:uid="{00000000-0005-0000-0000-00000C190000}"/>
    <cellStyle name="Comma 2 3 2 2 4 3 3 3" xfId="8223" xr:uid="{00000000-0005-0000-0000-00000D190000}"/>
    <cellStyle name="Comma 2 3 2 2 4 3 4" xfId="3890" xr:uid="{00000000-0005-0000-0000-00000E190000}"/>
    <cellStyle name="Comma 2 3 2 2 4 3 4 2" xfId="13185" xr:uid="{00000000-0005-0000-0000-00000F190000}"/>
    <cellStyle name="Comma 2 3 2 2 4 3 4 3" xfId="7001" xr:uid="{00000000-0005-0000-0000-000010190000}"/>
    <cellStyle name="Comma 2 3 2 2 4 3 5" xfId="10093" xr:uid="{00000000-0005-0000-0000-000011190000}"/>
    <cellStyle name="Comma 2 3 2 2 4 3 6" xfId="5131" xr:uid="{00000000-0005-0000-0000-000012190000}"/>
    <cellStyle name="Comma 2 3 2 2 4 4" xfId="1122" xr:uid="{00000000-0005-0000-0000-000013190000}"/>
    <cellStyle name="Comma 2 3 2 2 4 4 2" xfId="2344" xr:uid="{00000000-0005-0000-0000-000014190000}"/>
    <cellStyle name="Comma 2 3 2 2 4 4 2 2" xfId="11639" xr:uid="{00000000-0005-0000-0000-000015190000}"/>
    <cellStyle name="Comma 2 3 2 2 4 4 2 3" xfId="8547" xr:uid="{00000000-0005-0000-0000-000016190000}"/>
    <cellStyle name="Comma 2 3 2 2 4 4 3" xfId="4214" xr:uid="{00000000-0005-0000-0000-000017190000}"/>
    <cellStyle name="Comma 2 3 2 2 4 4 3 2" xfId="13509" xr:uid="{00000000-0005-0000-0000-000018190000}"/>
    <cellStyle name="Comma 2 3 2 2 4 4 3 3" xfId="7325" xr:uid="{00000000-0005-0000-0000-000019190000}"/>
    <cellStyle name="Comma 2 3 2 2 4 4 4" xfId="10417" xr:uid="{00000000-0005-0000-0000-00001A190000}"/>
    <cellStyle name="Comma 2 3 2 2 4 4 5" xfId="5455" xr:uid="{00000000-0005-0000-0000-00001B190000}"/>
    <cellStyle name="Comma 2 3 2 2 4 5" xfId="365" xr:uid="{00000000-0005-0000-0000-00001C190000}"/>
    <cellStyle name="Comma 2 3 2 2 4 5 2" xfId="2522" xr:uid="{00000000-0005-0000-0000-00001D190000}"/>
    <cellStyle name="Comma 2 3 2 2 4 5 2 2" xfId="11817" xr:uid="{00000000-0005-0000-0000-00001E190000}"/>
    <cellStyle name="Comma 2 3 2 2 4 5 2 3" xfId="8725" xr:uid="{00000000-0005-0000-0000-00001F190000}"/>
    <cellStyle name="Comma 2 3 2 2 4 5 3" xfId="3457" xr:uid="{00000000-0005-0000-0000-000020190000}"/>
    <cellStyle name="Comma 2 3 2 2 4 5 3 2" xfId="12752" xr:uid="{00000000-0005-0000-0000-000021190000}"/>
    <cellStyle name="Comma 2 3 2 2 4 5 3 3" xfId="6568" xr:uid="{00000000-0005-0000-0000-000022190000}"/>
    <cellStyle name="Comma 2 3 2 2 4 5 4" xfId="9660" xr:uid="{00000000-0005-0000-0000-000023190000}"/>
    <cellStyle name="Comma 2 3 2 2 4 5 5" xfId="5633" xr:uid="{00000000-0005-0000-0000-000024190000}"/>
    <cellStyle name="Comma 2 3 2 2 4 6" xfId="1587" xr:uid="{00000000-0005-0000-0000-000025190000}"/>
    <cellStyle name="Comma 2 3 2 2 4 6 2" xfId="10882" xr:uid="{00000000-0005-0000-0000-000026190000}"/>
    <cellStyle name="Comma 2 3 2 2 4 6 3" xfId="7790" xr:uid="{00000000-0005-0000-0000-000027190000}"/>
    <cellStyle name="Comma 2 3 2 2 4 7" xfId="3279" xr:uid="{00000000-0005-0000-0000-000028190000}"/>
    <cellStyle name="Comma 2 3 2 2 4 7 2" xfId="12574" xr:uid="{00000000-0005-0000-0000-000029190000}"/>
    <cellStyle name="Comma 2 3 2 2 4 7 3" xfId="6390" xr:uid="{00000000-0005-0000-0000-00002A190000}"/>
    <cellStyle name="Comma 2 3 2 2 4 8" xfId="9482" xr:uid="{00000000-0005-0000-0000-00002B190000}"/>
    <cellStyle name="Comma 2 3 2 2 4 9" xfId="4698" xr:uid="{00000000-0005-0000-0000-00002C190000}"/>
    <cellStyle name="Comma 2 3 2 2 5" xfId="168" xr:uid="{00000000-0005-0000-0000-00002D190000}"/>
    <cellStyle name="Comma 2 3 2 2 5 2" xfId="779" xr:uid="{00000000-0005-0000-0000-00002E190000}"/>
    <cellStyle name="Comma 2 3 2 2 5 2 2" xfId="1390" xr:uid="{00000000-0005-0000-0000-00002F190000}"/>
    <cellStyle name="Comma 2 3 2 2 5 2 2 2" xfId="2936" xr:uid="{00000000-0005-0000-0000-000030190000}"/>
    <cellStyle name="Comma 2 3 2 2 5 2 2 2 2" xfId="12231" xr:uid="{00000000-0005-0000-0000-000031190000}"/>
    <cellStyle name="Comma 2 3 2 2 5 2 2 2 3" xfId="9139" xr:uid="{00000000-0005-0000-0000-000032190000}"/>
    <cellStyle name="Comma 2 3 2 2 5 2 2 3" xfId="4482" xr:uid="{00000000-0005-0000-0000-000033190000}"/>
    <cellStyle name="Comma 2 3 2 2 5 2 2 3 2" xfId="13777" xr:uid="{00000000-0005-0000-0000-000034190000}"/>
    <cellStyle name="Comma 2 3 2 2 5 2 2 3 3" xfId="7593" xr:uid="{00000000-0005-0000-0000-000035190000}"/>
    <cellStyle name="Comma 2 3 2 2 5 2 2 4" xfId="10685" xr:uid="{00000000-0005-0000-0000-000036190000}"/>
    <cellStyle name="Comma 2 3 2 2 5 2 2 5" xfId="6047" xr:uid="{00000000-0005-0000-0000-000037190000}"/>
    <cellStyle name="Comma 2 3 2 2 5 2 3" xfId="2001" xr:uid="{00000000-0005-0000-0000-000038190000}"/>
    <cellStyle name="Comma 2 3 2 2 5 2 3 2" xfId="11296" xr:uid="{00000000-0005-0000-0000-000039190000}"/>
    <cellStyle name="Comma 2 3 2 2 5 2 3 3" xfId="8204" xr:uid="{00000000-0005-0000-0000-00003A190000}"/>
    <cellStyle name="Comma 2 3 2 2 5 2 4" xfId="3871" xr:uid="{00000000-0005-0000-0000-00003B190000}"/>
    <cellStyle name="Comma 2 3 2 2 5 2 4 2" xfId="13166" xr:uid="{00000000-0005-0000-0000-00003C190000}"/>
    <cellStyle name="Comma 2 3 2 2 5 2 4 3" xfId="6982" xr:uid="{00000000-0005-0000-0000-00003D190000}"/>
    <cellStyle name="Comma 2 3 2 2 5 2 5" xfId="10074" xr:uid="{00000000-0005-0000-0000-00003E190000}"/>
    <cellStyle name="Comma 2 3 2 2 5 2 6" xfId="5112" xr:uid="{00000000-0005-0000-0000-00003F190000}"/>
    <cellStyle name="Comma 2 3 2 2 5 3" xfId="1103" xr:uid="{00000000-0005-0000-0000-000040190000}"/>
    <cellStyle name="Comma 2 3 2 2 5 3 2" xfId="2325" xr:uid="{00000000-0005-0000-0000-000041190000}"/>
    <cellStyle name="Comma 2 3 2 2 5 3 2 2" xfId="11620" xr:uid="{00000000-0005-0000-0000-000042190000}"/>
    <cellStyle name="Comma 2 3 2 2 5 3 2 3" xfId="8528" xr:uid="{00000000-0005-0000-0000-000043190000}"/>
    <cellStyle name="Comma 2 3 2 2 5 3 3" xfId="4195" xr:uid="{00000000-0005-0000-0000-000044190000}"/>
    <cellStyle name="Comma 2 3 2 2 5 3 3 2" xfId="13490" xr:uid="{00000000-0005-0000-0000-000045190000}"/>
    <cellStyle name="Comma 2 3 2 2 5 3 3 3" xfId="7306" xr:uid="{00000000-0005-0000-0000-000046190000}"/>
    <cellStyle name="Comma 2 3 2 2 5 3 4" xfId="10398" xr:uid="{00000000-0005-0000-0000-000047190000}"/>
    <cellStyle name="Comma 2 3 2 2 5 3 5" xfId="5436" xr:uid="{00000000-0005-0000-0000-000048190000}"/>
    <cellStyle name="Comma 2 3 2 2 5 4" xfId="508" xr:uid="{00000000-0005-0000-0000-000049190000}"/>
    <cellStyle name="Comma 2 3 2 2 5 4 2" xfId="2665" xr:uid="{00000000-0005-0000-0000-00004A190000}"/>
    <cellStyle name="Comma 2 3 2 2 5 4 2 2" xfId="11960" xr:uid="{00000000-0005-0000-0000-00004B190000}"/>
    <cellStyle name="Comma 2 3 2 2 5 4 2 3" xfId="8868" xr:uid="{00000000-0005-0000-0000-00004C190000}"/>
    <cellStyle name="Comma 2 3 2 2 5 4 3" xfId="3600" xr:uid="{00000000-0005-0000-0000-00004D190000}"/>
    <cellStyle name="Comma 2 3 2 2 5 4 3 2" xfId="12895" xr:uid="{00000000-0005-0000-0000-00004E190000}"/>
    <cellStyle name="Comma 2 3 2 2 5 4 3 3" xfId="6711" xr:uid="{00000000-0005-0000-0000-00004F190000}"/>
    <cellStyle name="Comma 2 3 2 2 5 4 4" xfId="9803" xr:uid="{00000000-0005-0000-0000-000050190000}"/>
    <cellStyle name="Comma 2 3 2 2 5 4 5" xfId="5776" xr:uid="{00000000-0005-0000-0000-000051190000}"/>
    <cellStyle name="Comma 2 3 2 2 5 5" xfId="1730" xr:uid="{00000000-0005-0000-0000-000052190000}"/>
    <cellStyle name="Comma 2 3 2 2 5 5 2" xfId="11025" xr:uid="{00000000-0005-0000-0000-000053190000}"/>
    <cellStyle name="Comma 2 3 2 2 5 5 3" xfId="7933" xr:uid="{00000000-0005-0000-0000-000054190000}"/>
    <cellStyle name="Comma 2 3 2 2 5 6" xfId="3260" xr:uid="{00000000-0005-0000-0000-000055190000}"/>
    <cellStyle name="Comma 2 3 2 2 5 6 2" xfId="12555" xr:uid="{00000000-0005-0000-0000-000056190000}"/>
    <cellStyle name="Comma 2 3 2 2 5 6 3" xfId="6371" xr:uid="{00000000-0005-0000-0000-000057190000}"/>
    <cellStyle name="Comma 2 3 2 2 5 7" xfId="9463" xr:uid="{00000000-0005-0000-0000-000058190000}"/>
    <cellStyle name="Comma 2 3 2 2 5 8" xfId="4841" xr:uid="{00000000-0005-0000-0000-000059190000}"/>
    <cellStyle name="Comma 2 3 2 2 6" xfId="260" xr:uid="{00000000-0005-0000-0000-00005A190000}"/>
    <cellStyle name="Comma 2 3 2 2 6 2" xfId="871" xr:uid="{00000000-0005-0000-0000-00005B190000}"/>
    <cellStyle name="Comma 2 3 2 2 6 2 2" xfId="1482" xr:uid="{00000000-0005-0000-0000-00005C190000}"/>
    <cellStyle name="Comma 2 3 2 2 6 2 2 2" xfId="3028" xr:uid="{00000000-0005-0000-0000-00005D190000}"/>
    <cellStyle name="Comma 2 3 2 2 6 2 2 2 2" xfId="12323" xr:uid="{00000000-0005-0000-0000-00005E190000}"/>
    <cellStyle name="Comma 2 3 2 2 6 2 2 2 3" xfId="9231" xr:uid="{00000000-0005-0000-0000-00005F190000}"/>
    <cellStyle name="Comma 2 3 2 2 6 2 2 3" xfId="4574" xr:uid="{00000000-0005-0000-0000-000060190000}"/>
    <cellStyle name="Comma 2 3 2 2 6 2 2 3 2" xfId="13869" xr:uid="{00000000-0005-0000-0000-000061190000}"/>
    <cellStyle name="Comma 2 3 2 2 6 2 2 3 3" xfId="7685" xr:uid="{00000000-0005-0000-0000-000062190000}"/>
    <cellStyle name="Comma 2 3 2 2 6 2 2 4" xfId="10777" xr:uid="{00000000-0005-0000-0000-000063190000}"/>
    <cellStyle name="Comma 2 3 2 2 6 2 2 5" xfId="6139" xr:uid="{00000000-0005-0000-0000-000064190000}"/>
    <cellStyle name="Comma 2 3 2 2 6 2 3" xfId="2093" xr:uid="{00000000-0005-0000-0000-000065190000}"/>
    <cellStyle name="Comma 2 3 2 2 6 2 3 2" xfId="11388" xr:uid="{00000000-0005-0000-0000-000066190000}"/>
    <cellStyle name="Comma 2 3 2 2 6 2 3 3" xfId="8296" xr:uid="{00000000-0005-0000-0000-000067190000}"/>
    <cellStyle name="Comma 2 3 2 2 6 2 4" xfId="3963" xr:uid="{00000000-0005-0000-0000-000068190000}"/>
    <cellStyle name="Comma 2 3 2 2 6 2 4 2" xfId="13258" xr:uid="{00000000-0005-0000-0000-000069190000}"/>
    <cellStyle name="Comma 2 3 2 2 6 2 4 3" xfId="7074" xr:uid="{00000000-0005-0000-0000-00006A190000}"/>
    <cellStyle name="Comma 2 3 2 2 6 2 5" xfId="10166" xr:uid="{00000000-0005-0000-0000-00006B190000}"/>
    <cellStyle name="Comma 2 3 2 2 6 2 6" xfId="5204" xr:uid="{00000000-0005-0000-0000-00006C190000}"/>
    <cellStyle name="Comma 2 3 2 2 6 3" xfId="1195" xr:uid="{00000000-0005-0000-0000-00006D190000}"/>
    <cellStyle name="Comma 2 3 2 2 6 3 2" xfId="2417" xr:uid="{00000000-0005-0000-0000-00006E190000}"/>
    <cellStyle name="Comma 2 3 2 2 6 3 2 2" xfId="11712" xr:uid="{00000000-0005-0000-0000-00006F190000}"/>
    <cellStyle name="Comma 2 3 2 2 6 3 2 3" xfId="8620" xr:uid="{00000000-0005-0000-0000-000070190000}"/>
    <cellStyle name="Comma 2 3 2 2 6 3 3" xfId="4287" xr:uid="{00000000-0005-0000-0000-000071190000}"/>
    <cellStyle name="Comma 2 3 2 2 6 3 3 2" xfId="13582" xr:uid="{00000000-0005-0000-0000-000072190000}"/>
    <cellStyle name="Comma 2 3 2 2 6 3 3 3" xfId="7398" xr:uid="{00000000-0005-0000-0000-000073190000}"/>
    <cellStyle name="Comma 2 3 2 2 6 3 4" xfId="10490" xr:uid="{00000000-0005-0000-0000-000074190000}"/>
    <cellStyle name="Comma 2 3 2 2 6 3 5" xfId="5528" xr:uid="{00000000-0005-0000-0000-000075190000}"/>
    <cellStyle name="Comma 2 3 2 2 6 4" xfId="438" xr:uid="{00000000-0005-0000-0000-000076190000}"/>
    <cellStyle name="Comma 2 3 2 2 6 4 2" xfId="2595" xr:uid="{00000000-0005-0000-0000-000077190000}"/>
    <cellStyle name="Comma 2 3 2 2 6 4 2 2" xfId="11890" xr:uid="{00000000-0005-0000-0000-000078190000}"/>
    <cellStyle name="Comma 2 3 2 2 6 4 2 3" xfId="8798" xr:uid="{00000000-0005-0000-0000-000079190000}"/>
    <cellStyle name="Comma 2 3 2 2 6 4 3" xfId="3530" xr:uid="{00000000-0005-0000-0000-00007A190000}"/>
    <cellStyle name="Comma 2 3 2 2 6 4 3 2" xfId="12825" xr:uid="{00000000-0005-0000-0000-00007B190000}"/>
    <cellStyle name="Comma 2 3 2 2 6 4 3 3" xfId="6641" xr:uid="{00000000-0005-0000-0000-00007C190000}"/>
    <cellStyle name="Comma 2 3 2 2 6 4 4" xfId="9733" xr:uid="{00000000-0005-0000-0000-00007D190000}"/>
    <cellStyle name="Comma 2 3 2 2 6 4 5" xfId="5706" xr:uid="{00000000-0005-0000-0000-00007E190000}"/>
    <cellStyle name="Comma 2 3 2 2 6 5" xfId="1660" xr:uid="{00000000-0005-0000-0000-00007F190000}"/>
    <cellStyle name="Comma 2 3 2 2 6 5 2" xfId="10955" xr:uid="{00000000-0005-0000-0000-000080190000}"/>
    <cellStyle name="Comma 2 3 2 2 6 5 3" xfId="7863" xr:uid="{00000000-0005-0000-0000-000081190000}"/>
    <cellStyle name="Comma 2 3 2 2 6 6" xfId="3352" xr:uid="{00000000-0005-0000-0000-000082190000}"/>
    <cellStyle name="Comma 2 3 2 2 6 6 2" xfId="12647" xr:uid="{00000000-0005-0000-0000-000083190000}"/>
    <cellStyle name="Comma 2 3 2 2 6 6 3" xfId="6463" xr:uid="{00000000-0005-0000-0000-000084190000}"/>
    <cellStyle name="Comma 2 3 2 2 6 7" xfId="9555" xr:uid="{00000000-0005-0000-0000-000085190000}"/>
    <cellStyle name="Comma 2 3 2 2 6 8" xfId="4771" xr:uid="{00000000-0005-0000-0000-000086190000}"/>
    <cellStyle name="Comma 2 3 2 2 7" xfId="98" xr:uid="{00000000-0005-0000-0000-000087190000}"/>
    <cellStyle name="Comma 2 3 2 2 7 2" xfId="709" xr:uid="{00000000-0005-0000-0000-000088190000}"/>
    <cellStyle name="Comma 2 3 2 2 7 2 2" xfId="1356" xr:uid="{00000000-0005-0000-0000-000089190000}"/>
    <cellStyle name="Comma 2 3 2 2 7 2 2 2" xfId="2866" xr:uid="{00000000-0005-0000-0000-00008A190000}"/>
    <cellStyle name="Comma 2 3 2 2 7 2 2 2 2" xfId="12161" xr:uid="{00000000-0005-0000-0000-00008B190000}"/>
    <cellStyle name="Comma 2 3 2 2 7 2 2 2 3" xfId="9069" xr:uid="{00000000-0005-0000-0000-00008C190000}"/>
    <cellStyle name="Comma 2 3 2 2 7 2 2 3" xfId="4448" xr:uid="{00000000-0005-0000-0000-00008D190000}"/>
    <cellStyle name="Comma 2 3 2 2 7 2 2 3 2" xfId="13743" xr:uid="{00000000-0005-0000-0000-00008E190000}"/>
    <cellStyle name="Comma 2 3 2 2 7 2 2 3 3" xfId="7559" xr:uid="{00000000-0005-0000-0000-00008F190000}"/>
    <cellStyle name="Comma 2 3 2 2 7 2 2 4" xfId="10651" xr:uid="{00000000-0005-0000-0000-000090190000}"/>
    <cellStyle name="Comma 2 3 2 2 7 2 2 5" xfId="5977" xr:uid="{00000000-0005-0000-0000-000091190000}"/>
    <cellStyle name="Comma 2 3 2 2 7 2 3" xfId="1931" xr:uid="{00000000-0005-0000-0000-000092190000}"/>
    <cellStyle name="Comma 2 3 2 2 7 2 3 2" xfId="11226" xr:uid="{00000000-0005-0000-0000-000093190000}"/>
    <cellStyle name="Comma 2 3 2 2 7 2 3 3" xfId="8134" xr:uid="{00000000-0005-0000-0000-000094190000}"/>
    <cellStyle name="Comma 2 3 2 2 7 2 4" xfId="3801" xr:uid="{00000000-0005-0000-0000-000095190000}"/>
    <cellStyle name="Comma 2 3 2 2 7 2 4 2" xfId="13096" xr:uid="{00000000-0005-0000-0000-000096190000}"/>
    <cellStyle name="Comma 2 3 2 2 7 2 4 3" xfId="6912" xr:uid="{00000000-0005-0000-0000-000097190000}"/>
    <cellStyle name="Comma 2 3 2 2 7 2 5" xfId="10004" xr:uid="{00000000-0005-0000-0000-000098190000}"/>
    <cellStyle name="Comma 2 3 2 2 7 2 6" xfId="5042" xr:uid="{00000000-0005-0000-0000-000099190000}"/>
    <cellStyle name="Comma 2 3 2 2 7 3" xfId="1033" xr:uid="{00000000-0005-0000-0000-00009A190000}"/>
    <cellStyle name="Comma 2 3 2 2 7 3 2" xfId="2255" xr:uid="{00000000-0005-0000-0000-00009B190000}"/>
    <cellStyle name="Comma 2 3 2 2 7 3 2 2" xfId="11550" xr:uid="{00000000-0005-0000-0000-00009C190000}"/>
    <cellStyle name="Comma 2 3 2 2 7 3 2 3" xfId="8458" xr:uid="{00000000-0005-0000-0000-00009D190000}"/>
    <cellStyle name="Comma 2 3 2 2 7 3 3" xfId="4125" xr:uid="{00000000-0005-0000-0000-00009E190000}"/>
    <cellStyle name="Comma 2 3 2 2 7 3 3 2" xfId="13420" xr:uid="{00000000-0005-0000-0000-00009F190000}"/>
    <cellStyle name="Comma 2 3 2 2 7 3 3 3" xfId="7236" xr:uid="{00000000-0005-0000-0000-0000A0190000}"/>
    <cellStyle name="Comma 2 3 2 2 7 3 4" xfId="10328" xr:uid="{00000000-0005-0000-0000-0000A1190000}"/>
    <cellStyle name="Comma 2 3 2 2 7 3 5" xfId="5366" xr:uid="{00000000-0005-0000-0000-0000A2190000}"/>
    <cellStyle name="Comma 2 3 2 2 7 4" xfId="614" xr:uid="{00000000-0005-0000-0000-0000A3190000}"/>
    <cellStyle name="Comma 2 3 2 2 7 4 2" xfId="2771" xr:uid="{00000000-0005-0000-0000-0000A4190000}"/>
    <cellStyle name="Comma 2 3 2 2 7 4 2 2" xfId="12066" xr:uid="{00000000-0005-0000-0000-0000A5190000}"/>
    <cellStyle name="Comma 2 3 2 2 7 4 2 3" xfId="8974" xr:uid="{00000000-0005-0000-0000-0000A6190000}"/>
    <cellStyle name="Comma 2 3 2 2 7 4 3" xfId="3706" xr:uid="{00000000-0005-0000-0000-0000A7190000}"/>
    <cellStyle name="Comma 2 3 2 2 7 4 3 2" xfId="13001" xr:uid="{00000000-0005-0000-0000-0000A8190000}"/>
    <cellStyle name="Comma 2 3 2 2 7 4 3 3" xfId="6817" xr:uid="{00000000-0005-0000-0000-0000A9190000}"/>
    <cellStyle name="Comma 2 3 2 2 7 4 4" xfId="9909" xr:uid="{00000000-0005-0000-0000-0000AA190000}"/>
    <cellStyle name="Comma 2 3 2 2 7 4 5" xfId="5882" xr:uid="{00000000-0005-0000-0000-0000AB190000}"/>
    <cellStyle name="Comma 2 3 2 2 7 5" xfId="1836" xr:uid="{00000000-0005-0000-0000-0000AC190000}"/>
    <cellStyle name="Comma 2 3 2 2 7 5 2" xfId="11131" xr:uid="{00000000-0005-0000-0000-0000AD190000}"/>
    <cellStyle name="Comma 2 3 2 2 7 5 3" xfId="8039" xr:uid="{00000000-0005-0000-0000-0000AE190000}"/>
    <cellStyle name="Comma 2 3 2 2 7 6" xfId="3190" xr:uid="{00000000-0005-0000-0000-0000AF190000}"/>
    <cellStyle name="Comma 2 3 2 2 7 6 2" xfId="12485" xr:uid="{00000000-0005-0000-0000-0000B0190000}"/>
    <cellStyle name="Comma 2 3 2 2 7 6 3" xfId="6301" xr:uid="{00000000-0005-0000-0000-0000B1190000}"/>
    <cellStyle name="Comma 2 3 2 2 7 7" xfId="9393" xr:uid="{00000000-0005-0000-0000-0000B2190000}"/>
    <cellStyle name="Comma 2 3 2 2 7 8" xfId="4947" xr:uid="{00000000-0005-0000-0000-0000B3190000}"/>
    <cellStyle name="Comma 2 3 2 2 8" xfId="635" xr:uid="{00000000-0005-0000-0000-0000B4190000}"/>
    <cellStyle name="Comma 2 3 2 2 8 2" xfId="1283" xr:uid="{00000000-0005-0000-0000-0000B5190000}"/>
    <cellStyle name="Comma 2 3 2 2 8 2 2" xfId="2792" xr:uid="{00000000-0005-0000-0000-0000B6190000}"/>
    <cellStyle name="Comma 2 3 2 2 8 2 2 2" xfId="12087" xr:uid="{00000000-0005-0000-0000-0000B7190000}"/>
    <cellStyle name="Comma 2 3 2 2 8 2 2 3" xfId="8995" xr:uid="{00000000-0005-0000-0000-0000B8190000}"/>
    <cellStyle name="Comma 2 3 2 2 8 2 3" xfId="4375" xr:uid="{00000000-0005-0000-0000-0000B9190000}"/>
    <cellStyle name="Comma 2 3 2 2 8 2 3 2" xfId="13670" xr:uid="{00000000-0005-0000-0000-0000BA190000}"/>
    <cellStyle name="Comma 2 3 2 2 8 2 3 3" xfId="7486" xr:uid="{00000000-0005-0000-0000-0000BB190000}"/>
    <cellStyle name="Comma 2 3 2 2 8 2 4" xfId="10578" xr:uid="{00000000-0005-0000-0000-0000BC190000}"/>
    <cellStyle name="Comma 2 3 2 2 8 2 5" xfId="5903" xr:uid="{00000000-0005-0000-0000-0000BD190000}"/>
    <cellStyle name="Comma 2 3 2 2 8 3" xfId="1857" xr:uid="{00000000-0005-0000-0000-0000BE190000}"/>
    <cellStyle name="Comma 2 3 2 2 8 3 2" xfId="11152" xr:uid="{00000000-0005-0000-0000-0000BF190000}"/>
    <cellStyle name="Comma 2 3 2 2 8 3 3" xfId="8060" xr:uid="{00000000-0005-0000-0000-0000C0190000}"/>
    <cellStyle name="Comma 2 3 2 2 8 4" xfId="3727" xr:uid="{00000000-0005-0000-0000-0000C1190000}"/>
    <cellStyle name="Comma 2 3 2 2 8 4 2" xfId="13022" xr:uid="{00000000-0005-0000-0000-0000C2190000}"/>
    <cellStyle name="Comma 2 3 2 2 8 4 3" xfId="6838" xr:uid="{00000000-0005-0000-0000-0000C3190000}"/>
    <cellStyle name="Comma 2 3 2 2 8 5" xfId="9930" xr:uid="{00000000-0005-0000-0000-0000C4190000}"/>
    <cellStyle name="Comma 2 3 2 2 8 6" xfId="4968" xr:uid="{00000000-0005-0000-0000-0000C5190000}"/>
    <cellStyle name="Comma 2 3 2 2 9" xfId="959" xr:uid="{00000000-0005-0000-0000-0000C6190000}"/>
    <cellStyle name="Comma 2 3 2 2 9 2" xfId="2181" xr:uid="{00000000-0005-0000-0000-0000C7190000}"/>
    <cellStyle name="Comma 2 3 2 2 9 2 2" xfId="11476" xr:uid="{00000000-0005-0000-0000-0000C8190000}"/>
    <cellStyle name="Comma 2 3 2 2 9 2 3" xfId="8384" xr:uid="{00000000-0005-0000-0000-0000C9190000}"/>
    <cellStyle name="Comma 2 3 2 2 9 3" xfId="4051" xr:uid="{00000000-0005-0000-0000-0000CA190000}"/>
    <cellStyle name="Comma 2 3 2 2 9 3 2" xfId="13346" xr:uid="{00000000-0005-0000-0000-0000CB190000}"/>
    <cellStyle name="Comma 2 3 2 2 9 3 3" xfId="7162" xr:uid="{00000000-0005-0000-0000-0000CC190000}"/>
    <cellStyle name="Comma 2 3 2 2 9 4" xfId="10254" xr:uid="{00000000-0005-0000-0000-0000CD190000}"/>
    <cellStyle name="Comma 2 3 2 2 9 5" xfId="5292" xr:uid="{00000000-0005-0000-0000-0000CE190000}"/>
    <cellStyle name="Comma 2 3 2 3" xfId="34" xr:uid="{00000000-0005-0000-0000-0000CF190000}"/>
    <cellStyle name="Comma 2 3 2 3 10" xfId="3126" xr:uid="{00000000-0005-0000-0000-0000D0190000}"/>
    <cellStyle name="Comma 2 3 2 3 10 2" xfId="12421" xr:uid="{00000000-0005-0000-0000-0000D1190000}"/>
    <cellStyle name="Comma 2 3 2 3 10 3" xfId="6237" xr:uid="{00000000-0005-0000-0000-0000D2190000}"/>
    <cellStyle name="Comma 2 3 2 3 11" xfId="9329" xr:uid="{00000000-0005-0000-0000-0000D3190000}"/>
    <cellStyle name="Comma 2 3 2 3 12" xfId="4708" xr:uid="{00000000-0005-0000-0000-0000D4190000}"/>
    <cellStyle name="Comma 2 3 2 3 2" xfId="71" xr:uid="{00000000-0005-0000-0000-0000D5190000}"/>
    <cellStyle name="Comma 2 3 2 3 2 10" xfId="9366" xr:uid="{00000000-0005-0000-0000-0000D6190000}"/>
    <cellStyle name="Comma 2 3 2 3 2 11" xfId="4744" xr:uid="{00000000-0005-0000-0000-0000D7190000}"/>
    <cellStyle name="Comma 2 3 2 3 2 2" xfId="233" xr:uid="{00000000-0005-0000-0000-0000D8190000}"/>
    <cellStyle name="Comma 2 3 2 3 2 2 2" xfId="844" xr:uid="{00000000-0005-0000-0000-0000D9190000}"/>
    <cellStyle name="Comma 2 3 2 3 2 2 2 2" xfId="1455" xr:uid="{00000000-0005-0000-0000-0000DA190000}"/>
    <cellStyle name="Comma 2 3 2 3 2 2 2 2 2" xfId="3001" xr:uid="{00000000-0005-0000-0000-0000DB190000}"/>
    <cellStyle name="Comma 2 3 2 3 2 2 2 2 2 2" xfId="12296" xr:uid="{00000000-0005-0000-0000-0000DC190000}"/>
    <cellStyle name="Comma 2 3 2 3 2 2 2 2 2 3" xfId="9204" xr:uid="{00000000-0005-0000-0000-0000DD190000}"/>
    <cellStyle name="Comma 2 3 2 3 2 2 2 2 3" xfId="4547" xr:uid="{00000000-0005-0000-0000-0000DE190000}"/>
    <cellStyle name="Comma 2 3 2 3 2 2 2 2 3 2" xfId="13842" xr:uid="{00000000-0005-0000-0000-0000DF190000}"/>
    <cellStyle name="Comma 2 3 2 3 2 2 2 2 3 3" xfId="7658" xr:uid="{00000000-0005-0000-0000-0000E0190000}"/>
    <cellStyle name="Comma 2 3 2 3 2 2 2 2 4" xfId="10750" xr:uid="{00000000-0005-0000-0000-0000E1190000}"/>
    <cellStyle name="Comma 2 3 2 3 2 2 2 2 5" xfId="6112" xr:uid="{00000000-0005-0000-0000-0000E2190000}"/>
    <cellStyle name="Comma 2 3 2 3 2 2 2 3" xfId="2066" xr:uid="{00000000-0005-0000-0000-0000E3190000}"/>
    <cellStyle name="Comma 2 3 2 3 2 2 2 3 2" xfId="11361" xr:uid="{00000000-0005-0000-0000-0000E4190000}"/>
    <cellStyle name="Comma 2 3 2 3 2 2 2 3 3" xfId="8269" xr:uid="{00000000-0005-0000-0000-0000E5190000}"/>
    <cellStyle name="Comma 2 3 2 3 2 2 2 4" xfId="3936" xr:uid="{00000000-0005-0000-0000-0000E6190000}"/>
    <cellStyle name="Comma 2 3 2 3 2 2 2 4 2" xfId="13231" xr:uid="{00000000-0005-0000-0000-0000E7190000}"/>
    <cellStyle name="Comma 2 3 2 3 2 2 2 4 3" xfId="7047" xr:uid="{00000000-0005-0000-0000-0000E8190000}"/>
    <cellStyle name="Comma 2 3 2 3 2 2 2 5" xfId="10139" xr:uid="{00000000-0005-0000-0000-0000E9190000}"/>
    <cellStyle name="Comma 2 3 2 3 2 2 2 6" xfId="5177" xr:uid="{00000000-0005-0000-0000-0000EA190000}"/>
    <cellStyle name="Comma 2 3 2 3 2 2 3" xfId="1168" xr:uid="{00000000-0005-0000-0000-0000EB190000}"/>
    <cellStyle name="Comma 2 3 2 3 2 2 3 2" xfId="2390" xr:uid="{00000000-0005-0000-0000-0000EC190000}"/>
    <cellStyle name="Comma 2 3 2 3 2 2 3 2 2" xfId="11685" xr:uid="{00000000-0005-0000-0000-0000ED190000}"/>
    <cellStyle name="Comma 2 3 2 3 2 2 3 2 3" xfId="8593" xr:uid="{00000000-0005-0000-0000-0000EE190000}"/>
    <cellStyle name="Comma 2 3 2 3 2 2 3 3" xfId="4260" xr:uid="{00000000-0005-0000-0000-0000EF190000}"/>
    <cellStyle name="Comma 2 3 2 3 2 2 3 3 2" xfId="13555" xr:uid="{00000000-0005-0000-0000-0000F0190000}"/>
    <cellStyle name="Comma 2 3 2 3 2 2 3 3 3" xfId="7371" xr:uid="{00000000-0005-0000-0000-0000F1190000}"/>
    <cellStyle name="Comma 2 3 2 3 2 2 3 4" xfId="10463" xr:uid="{00000000-0005-0000-0000-0000F2190000}"/>
    <cellStyle name="Comma 2 3 2 3 2 2 3 5" xfId="5501" xr:uid="{00000000-0005-0000-0000-0000F3190000}"/>
    <cellStyle name="Comma 2 3 2 3 2 2 4" xfId="573" xr:uid="{00000000-0005-0000-0000-0000F4190000}"/>
    <cellStyle name="Comma 2 3 2 3 2 2 4 2" xfId="2730" xr:uid="{00000000-0005-0000-0000-0000F5190000}"/>
    <cellStyle name="Comma 2 3 2 3 2 2 4 2 2" xfId="12025" xr:uid="{00000000-0005-0000-0000-0000F6190000}"/>
    <cellStyle name="Comma 2 3 2 3 2 2 4 2 3" xfId="8933" xr:uid="{00000000-0005-0000-0000-0000F7190000}"/>
    <cellStyle name="Comma 2 3 2 3 2 2 4 3" xfId="3665" xr:uid="{00000000-0005-0000-0000-0000F8190000}"/>
    <cellStyle name="Comma 2 3 2 3 2 2 4 3 2" xfId="12960" xr:uid="{00000000-0005-0000-0000-0000F9190000}"/>
    <cellStyle name="Comma 2 3 2 3 2 2 4 3 3" xfId="6776" xr:uid="{00000000-0005-0000-0000-0000FA190000}"/>
    <cellStyle name="Comma 2 3 2 3 2 2 4 4" xfId="9868" xr:uid="{00000000-0005-0000-0000-0000FB190000}"/>
    <cellStyle name="Comma 2 3 2 3 2 2 4 5" xfId="5841" xr:uid="{00000000-0005-0000-0000-0000FC190000}"/>
    <cellStyle name="Comma 2 3 2 3 2 2 5" xfId="1795" xr:uid="{00000000-0005-0000-0000-0000FD190000}"/>
    <cellStyle name="Comma 2 3 2 3 2 2 5 2" xfId="11090" xr:uid="{00000000-0005-0000-0000-0000FE190000}"/>
    <cellStyle name="Comma 2 3 2 3 2 2 5 3" xfId="7998" xr:uid="{00000000-0005-0000-0000-0000FF190000}"/>
    <cellStyle name="Comma 2 3 2 3 2 2 6" xfId="3325" xr:uid="{00000000-0005-0000-0000-0000001A0000}"/>
    <cellStyle name="Comma 2 3 2 3 2 2 6 2" xfId="12620" xr:uid="{00000000-0005-0000-0000-0000011A0000}"/>
    <cellStyle name="Comma 2 3 2 3 2 2 6 3" xfId="6436" xr:uid="{00000000-0005-0000-0000-0000021A0000}"/>
    <cellStyle name="Comma 2 3 2 3 2 2 7" xfId="9528" xr:uid="{00000000-0005-0000-0000-0000031A0000}"/>
    <cellStyle name="Comma 2 3 2 3 2 2 8" xfId="4906" xr:uid="{00000000-0005-0000-0000-0000041A0000}"/>
    <cellStyle name="Comma 2 3 2 3 2 3" xfId="306" xr:uid="{00000000-0005-0000-0000-0000051A0000}"/>
    <cellStyle name="Comma 2 3 2 3 2 3 2" xfId="917" xr:uid="{00000000-0005-0000-0000-0000061A0000}"/>
    <cellStyle name="Comma 2 3 2 3 2 3 2 2" xfId="1528" xr:uid="{00000000-0005-0000-0000-0000071A0000}"/>
    <cellStyle name="Comma 2 3 2 3 2 3 2 2 2" xfId="3074" xr:uid="{00000000-0005-0000-0000-0000081A0000}"/>
    <cellStyle name="Comma 2 3 2 3 2 3 2 2 2 2" xfId="12369" xr:uid="{00000000-0005-0000-0000-0000091A0000}"/>
    <cellStyle name="Comma 2 3 2 3 2 3 2 2 2 3" xfId="9277" xr:uid="{00000000-0005-0000-0000-00000A1A0000}"/>
    <cellStyle name="Comma 2 3 2 3 2 3 2 2 3" xfId="4620" xr:uid="{00000000-0005-0000-0000-00000B1A0000}"/>
    <cellStyle name="Comma 2 3 2 3 2 3 2 2 3 2" xfId="13915" xr:uid="{00000000-0005-0000-0000-00000C1A0000}"/>
    <cellStyle name="Comma 2 3 2 3 2 3 2 2 3 3" xfId="7731" xr:uid="{00000000-0005-0000-0000-00000D1A0000}"/>
    <cellStyle name="Comma 2 3 2 3 2 3 2 2 4" xfId="10823" xr:uid="{00000000-0005-0000-0000-00000E1A0000}"/>
    <cellStyle name="Comma 2 3 2 3 2 3 2 2 5" xfId="6185" xr:uid="{00000000-0005-0000-0000-00000F1A0000}"/>
    <cellStyle name="Comma 2 3 2 3 2 3 2 3" xfId="2139" xr:uid="{00000000-0005-0000-0000-0000101A0000}"/>
    <cellStyle name="Comma 2 3 2 3 2 3 2 3 2" xfId="11434" xr:uid="{00000000-0005-0000-0000-0000111A0000}"/>
    <cellStyle name="Comma 2 3 2 3 2 3 2 3 3" xfId="8342" xr:uid="{00000000-0005-0000-0000-0000121A0000}"/>
    <cellStyle name="Comma 2 3 2 3 2 3 2 4" xfId="4009" xr:uid="{00000000-0005-0000-0000-0000131A0000}"/>
    <cellStyle name="Comma 2 3 2 3 2 3 2 4 2" xfId="13304" xr:uid="{00000000-0005-0000-0000-0000141A0000}"/>
    <cellStyle name="Comma 2 3 2 3 2 3 2 4 3" xfId="7120" xr:uid="{00000000-0005-0000-0000-0000151A0000}"/>
    <cellStyle name="Comma 2 3 2 3 2 3 2 5" xfId="10212" xr:uid="{00000000-0005-0000-0000-0000161A0000}"/>
    <cellStyle name="Comma 2 3 2 3 2 3 2 6" xfId="5250" xr:uid="{00000000-0005-0000-0000-0000171A0000}"/>
    <cellStyle name="Comma 2 3 2 3 2 3 3" xfId="1241" xr:uid="{00000000-0005-0000-0000-0000181A0000}"/>
    <cellStyle name="Comma 2 3 2 3 2 3 3 2" xfId="2463" xr:uid="{00000000-0005-0000-0000-0000191A0000}"/>
    <cellStyle name="Comma 2 3 2 3 2 3 3 2 2" xfId="11758" xr:uid="{00000000-0005-0000-0000-00001A1A0000}"/>
    <cellStyle name="Comma 2 3 2 3 2 3 3 2 3" xfId="8666" xr:uid="{00000000-0005-0000-0000-00001B1A0000}"/>
    <cellStyle name="Comma 2 3 2 3 2 3 3 3" xfId="4333" xr:uid="{00000000-0005-0000-0000-00001C1A0000}"/>
    <cellStyle name="Comma 2 3 2 3 2 3 3 3 2" xfId="13628" xr:uid="{00000000-0005-0000-0000-00001D1A0000}"/>
    <cellStyle name="Comma 2 3 2 3 2 3 3 3 3" xfId="7444" xr:uid="{00000000-0005-0000-0000-00001E1A0000}"/>
    <cellStyle name="Comma 2 3 2 3 2 3 3 4" xfId="10536" xr:uid="{00000000-0005-0000-0000-00001F1A0000}"/>
    <cellStyle name="Comma 2 3 2 3 2 3 3 5" xfId="5574" xr:uid="{00000000-0005-0000-0000-0000201A0000}"/>
    <cellStyle name="Comma 2 3 2 3 2 3 4" xfId="484" xr:uid="{00000000-0005-0000-0000-0000211A0000}"/>
    <cellStyle name="Comma 2 3 2 3 2 3 4 2" xfId="2641" xr:uid="{00000000-0005-0000-0000-0000221A0000}"/>
    <cellStyle name="Comma 2 3 2 3 2 3 4 2 2" xfId="11936" xr:uid="{00000000-0005-0000-0000-0000231A0000}"/>
    <cellStyle name="Comma 2 3 2 3 2 3 4 2 3" xfId="8844" xr:uid="{00000000-0005-0000-0000-0000241A0000}"/>
    <cellStyle name="Comma 2 3 2 3 2 3 4 3" xfId="3576" xr:uid="{00000000-0005-0000-0000-0000251A0000}"/>
    <cellStyle name="Comma 2 3 2 3 2 3 4 3 2" xfId="12871" xr:uid="{00000000-0005-0000-0000-0000261A0000}"/>
    <cellStyle name="Comma 2 3 2 3 2 3 4 3 3" xfId="6687" xr:uid="{00000000-0005-0000-0000-0000271A0000}"/>
    <cellStyle name="Comma 2 3 2 3 2 3 4 4" xfId="9779" xr:uid="{00000000-0005-0000-0000-0000281A0000}"/>
    <cellStyle name="Comma 2 3 2 3 2 3 4 5" xfId="5752" xr:uid="{00000000-0005-0000-0000-0000291A0000}"/>
    <cellStyle name="Comma 2 3 2 3 2 3 5" xfId="1706" xr:uid="{00000000-0005-0000-0000-00002A1A0000}"/>
    <cellStyle name="Comma 2 3 2 3 2 3 5 2" xfId="11001" xr:uid="{00000000-0005-0000-0000-00002B1A0000}"/>
    <cellStyle name="Comma 2 3 2 3 2 3 5 3" xfId="7909" xr:uid="{00000000-0005-0000-0000-00002C1A0000}"/>
    <cellStyle name="Comma 2 3 2 3 2 3 6" xfId="3398" xr:uid="{00000000-0005-0000-0000-00002D1A0000}"/>
    <cellStyle name="Comma 2 3 2 3 2 3 6 2" xfId="12693" xr:uid="{00000000-0005-0000-0000-00002E1A0000}"/>
    <cellStyle name="Comma 2 3 2 3 2 3 6 3" xfId="6509" xr:uid="{00000000-0005-0000-0000-00002F1A0000}"/>
    <cellStyle name="Comma 2 3 2 3 2 3 7" xfId="9601" xr:uid="{00000000-0005-0000-0000-0000301A0000}"/>
    <cellStyle name="Comma 2 3 2 3 2 3 8" xfId="4817" xr:uid="{00000000-0005-0000-0000-0000311A0000}"/>
    <cellStyle name="Comma 2 3 2 3 2 4" xfId="144" xr:uid="{00000000-0005-0000-0000-0000321A0000}"/>
    <cellStyle name="Comma 2 3 2 3 2 4 2" xfId="1079" xr:uid="{00000000-0005-0000-0000-0000331A0000}"/>
    <cellStyle name="Comma 2 3 2 3 2 4 2 2" xfId="2301" xr:uid="{00000000-0005-0000-0000-0000341A0000}"/>
    <cellStyle name="Comma 2 3 2 3 2 4 2 2 2" xfId="11596" xr:uid="{00000000-0005-0000-0000-0000351A0000}"/>
    <cellStyle name="Comma 2 3 2 3 2 4 2 2 3" xfId="8504" xr:uid="{00000000-0005-0000-0000-0000361A0000}"/>
    <cellStyle name="Comma 2 3 2 3 2 4 2 3" xfId="4171" xr:uid="{00000000-0005-0000-0000-0000371A0000}"/>
    <cellStyle name="Comma 2 3 2 3 2 4 2 3 2" xfId="13466" xr:uid="{00000000-0005-0000-0000-0000381A0000}"/>
    <cellStyle name="Comma 2 3 2 3 2 4 2 3 3" xfId="7282" xr:uid="{00000000-0005-0000-0000-0000391A0000}"/>
    <cellStyle name="Comma 2 3 2 3 2 4 2 4" xfId="10374" xr:uid="{00000000-0005-0000-0000-00003A1A0000}"/>
    <cellStyle name="Comma 2 3 2 3 2 4 2 5" xfId="5412" xr:uid="{00000000-0005-0000-0000-00003B1A0000}"/>
    <cellStyle name="Comma 2 3 2 3 2 4 3" xfId="755" xr:uid="{00000000-0005-0000-0000-00003C1A0000}"/>
    <cellStyle name="Comma 2 3 2 3 2 4 3 2" xfId="2912" xr:uid="{00000000-0005-0000-0000-00003D1A0000}"/>
    <cellStyle name="Comma 2 3 2 3 2 4 3 2 2" xfId="12207" xr:uid="{00000000-0005-0000-0000-00003E1A0000}"/>
    <cellStyle name="Comma 2 3 2 3 2 4 3 2 3" xfId="9115" xr:uid="{00000000-0005-0000-0000-00003F1A0000}"/>
    <cellStyle name="Comma 2 3 2 3 2 4 3 3" xfId="3847" xr:uid="{00000000-0005-0000-0000-0000401A0000}"/>
    <cellStyle name="Comma 2 3 2 3 2 4 3 3 2" xfId="13142" xr:uid="{00000000-0005-0000-0000-0000411A0000}"/>
    <cellStyle name="Comma 2 3 2 3 2 4 3 3 3" xfId="6958" xr:uid="{00000000-0005-0000-0000-0000421A0000}"/>
    <cellStyle name="Comma 2 3 2 3 2 4 3 4" xfId="10050" xr:uid="{00000000-0005-0000-0000-0000431A0000}"/>
    <cellStyle name="Comma 2 3 2 3 2 4 3 5" xfId="6023" xr:uid="{00000000-0005-0000-0000-0000441A0000}"/>
    <cellStyle name="Comma 2 3 2 3 2 4 4" xfId="1977" xr:uid="{00000000-0005-0000-0000-0000451A0000}"/>
    <cellStyle name="Comma 2 3 2 3 2 4 4 2" xfId="11272" xr:uid="{00000000-0005-0000-0000-0000461A0000}"/>
    <cellStyle name="Comma 2 3 2 3 2 4 4 3" xfId="8180" xr:uid="{00000000-0005-0000-0000-0000471A0000}"/>
    <cellStyle name="Comma 2 3 2 3 2 4 5" xfId="3236" xr:uid="{00000000-0005-0000-0000-0000481A0000}"/>
    <cellStyle name="Comma 2 3 2 3 2 4 5 2" xfId="12531" xr:uid="{00000000-0005-0000-0000-0000491A0000}"/>
    <cellStyle name="Comma 2 3 2 3 2 4 5 3" xfId="6347" xr:uid="{00000000-0005-0000-0000-00004A1A0000}"/>
    <cellStyle name="Comma 2 3 2 3 2 4 6" xfId="9439" xr:uid="{00000000-0005-0000-0000-00004B1A0000}"/>
    <cellStyle name="Comma 2 3 2 3 2 4 7" xfId="5088" xr:uid="{00000000-0005-0000-0000-00004C1A0000}"/>
    <cellStyle name="Comma 2 3 2 3 2 5" xfId="682" xr:uid="{00000000-0005-0000-0000-00004D1A0000}"/>
    <cellStyle name="Comma 2 3 2 3 2 5 2" xfId="1330" xr:uid="{00000000-0005-0000-0000-00004E1A0000}"/>
    <cellStyle name="Comma 2 3 2 3 2 5 2 2" xfId="2839" xr:uid="{00000000-0005-0000-0000-00004F1A0000}"/>
    <cellStyle name="Comma 2 3 2 3 2 5 2 2 2" xfId="12134" xr:uid="{00000000-0005-0000-0000-0000501A0000}"/>
    <cellStyle name="Comma 2 3 2 3 2 5 2 2 3" xfId="9042" xr:uid="{00000000-0005-0000-0000-0000511A0000}"/>
    <cellStyle name="Comma 2 3 2 3 2 5 2 3" xfId="4422" xr:uid="{00000000-0005-0000-0000-0000521A0000}"/>
    <cellStyle name="Comma 2 3 2 3 2 5 2 3 2" xfId="13717" xr:uid="{00000000-0005-0000-0000-0000531A0000}"/>
    <cellStyle name="Comma 2 3 2 3 2 5 2 3 3" xfId="7533" xr:uid="{00000000-0005-0000-0000-0000541A0000}"/>
    <cellStyle name="Comma 2 3 2 3 2 5 2 4" xfId="10625" xr:uid="{00000000-0005-0000-0000-0000551A0000}"/>
    <cellStyle name="Comma 2 3 2 3 2 5 2 5" xfId="5950" xr:uid="{00000000-0005-0000-0000-0000561A0000}"/>
    <cellStyle name="Comma 2 3 2 3 2 5 3" xfId="1904" xr:uid="{00000000-0005-0000-0000-0000571A0000}"/>
    <cellStyle name="Comma 2 3 2 3 2 5 3 2" xfId="11199" xr:uid="{00000000-0005-0000-0000-0000581A0000}"/>
    <cellStyle name="Comma 2 3 2 3 2 5 3 3" xfId="8107" xr:uid="{00000000-0005-0000-0000-0000591A0000}"/>
    <cellStyle name="Comma 2 3 2 3 2 5 4" xfId="3774" xr:uid="{00000000-0005-0000-0000-00005A1A0000}"/>
    <cellStyle name="Comma 2 3 2 3 2 5 4 2" xfId="13069" xr:uid="{00000000-0005-0000-0000-00005B1A0000}"/>
    <cellStyle name="Comma 2 3 2 3 2 5 4 3" xfId="6885" xr:uid="{00000000-0005-0000-0000-00005C1A0000}"/>
    <cellStyle name="Comma 2 3 2 3 2 5 5" xfId="9977" xr:uid="{00000000-0005-0000-0000-00005D1A0000}"/>
    <cellStyle name="Comma 2 3 2 3 2 5 6" xfId="5015" xr:uid="{00000000-0005-0000-0000-00005E1A0000}"/>
    <cellStyle name="Comma 2 3 2 3 2 6" xfId="1006" xr:uid="{00000000-0005-0000-0000-00005F1A0000}"/>
    <cellStyle name="Comma 2 3 2 3 2 6 2" xfId="2228" xr:uid="{00000000-0005-0000-0000-0000601A0000}"/>
    <cellStyle name="Comma 2 3 2 3 2 6 2 2" xfId="11523" xr:uid="{00000000-0005-0000-0000-0000611A0000}"/>
    <cellStyle name="Comma 2 3 2 3 2 6 2 3" xfId="8431" xr:uid="{00000000-0005-0000-0000-0000621A0000}"/>
    <cellStyle name="Comma 2 3 2 3 2 6 3" xfId="4098" xr:uid="{00000000-0005-0000-0000-0000631A0000}"/>
    <cellStyle name="Comma 2 3 2 3 2 6 3 2" xfId="13393" xr:uid="{00000000-0005-0000-0000-0000641A0000}"/>
    <cellStyle name="Comma 2 3 2 3 2 6 3 3" xfId="7209" xr:uid="{00000000-0005-0000-0000-0000651A0000}"/>
    <cellStyle name="Comma 2 3 2 3 2 6 4" xfId="10301" xr:uid="{00000000-0005-0000-0000-0000661A0000}"/>
    <cellStyle name="Comma 2 3 2 3 2 6 5" xfId="5339" xr:uid="{00000000-0005-0000-0000-0000671A0000}"/>
    <cellStyle name="Comma 2 3 2 3 2 7" xfId="411" xr:uid="{00000000-0005-0000-0000-0000681A0000}"/>
    <cellStyle name="Comma 2 3 2 3 2 7 2" xfId="2568" xr:uid="{00000000-0005-0000-0000-0000691A0000}"/>
    <cellStyle name="Comma 2 3 2 3 2 7 2 2" xfId="11863" xr:uid="{00000000-0005-0000-0000-00006A1A0000}"/>
    <cellStyle name="Comma 2 3 2 3 2 7 2 3" xfId="8771" xr:uid="{00000000-0005-0000-0000-00006B1A0000}"/>
    <cellStyle name="Comma 2 3 2 3 2 7 3" xfId="3503" xr:uid="{00000000-0005-0000-0000-00006C1A0000}"/>
    <cellStyle name="Comma 2 3 2 3 2 7 3 2" xfId="12798" xr:uid="{00000000-0005-0000-0000-00006D1A0000}"/>
    <cellStyle name="Comma 2 3 2 3 2 7 3 3" xfId="6614" xr:uid="{00000000-0005-0000-0000-00006E1A0000}"/>
    <cellStyle name="Comma 2 3 2 3 2 7 4" xfId="9706" xr:uid="{00000000-0005-0000-0000-00006F1A0000}"/>
    <cellStyle name="Comma 2 3 2 3 2 7 5" xfId="5679" xr:uid="{00000000-0005-0000-0000-0000701A0000}"/>
    <cellStyle name="Comma 2 3 2 3 2 8" xfId="1633" xr:uid="{00000000-0005-0000-0000-0000711A0000}"/>
    <cellStyle name="Comma 2 3 2 3 2 8 2" xfId="10928" xr:uid="{00000000-0005-0000-0000-0000721A0000}"/>
    <cellStyle name="Comma 2 3 2 3 2 8 3" xfId="7836" xr:uid="{00000000-0005-0000-0000-0000731A0000}"/>
    <cellStyle name="Comma 2 3 2 3 2 9" xfId="3163" xr:uid="{00000000-0005-0000-0000-0000741A0000}"/>
    <cellStyle name="Comma 2 3 2 3 2 9 2" xfId="12458" xr:uid="{00000000-0005-0000-0000-0000751A0000}"/>
    <cellStyle name="Comma 2 3 2 3 2 9 3" xfId="6274" xr:uid="{00000000-0005-0000-0000-0000761A0000}"/>
    <cellStyle name="Comma 2 3 2 3 3" xfId="197" xr:uid="{00000000-0005-0000-0000-0000771A0000}"/>
    <cellStyle name="Comma 2 3 2 3 3 2" xfId="808" xr:uid="{00000000-0005-0000-0000-0000781A0000}"/>
    <cellStyle name="Comma 2 3 2 3 3 2 2" xfId="1419" xr:uid="{00000000-0005-0000-0000-0000791A0000}"/>
    <cellStyle name="Comma 2 3 2 3 3 2 2 2" xfId="2965" xr:uid="{00000000-0005-0000-0000-00007A1A0000}"/>
    <cellStyle name="Comma 2 3 2 3 3 2 2 2 2" xfId="12260" xr:uid="{00000000-0005-0000-0000-00007B1A0000}"/>
    <cellStyle name="Comma 2 3 2 3 3 2 2 2 3" xfId="9168" xr:uid="{00000000-0005-0000-0000-00007C1A0000}"/>
    <cellStyle name="Comma 2 3 2 3 3 2 2 3" xfId="4511" xr:uid="{00000000-0005-0000-0000-00007D1A0000}"/>
    <cellStyle name="Comma 2 3 2 3 3 2 2 3 2" xfId="13806" xr:uid="{00000000-0005-0000-0000-00007E1A0000}"/>
    <cellStyle name="Comma 2 3 2 3 3 2 2 3 3" xfId="7622" xr:uid="{00000000-0005-0000-0000-00007F1A0000}"/>
    <cellStyle name="Comma 2 3 2 3 3 2 2 4" xfId="10714" xr:uid="{00000000-0005-0000-0000-0000801A0000}"/>
    <cellStyle name="Comma 2 3 2 3 3 2 2 5" xfId="6076" xr:uid="{00000000-0005-0000-0000-0000811A0000}"/>
    <cellStyle name="Comma 2 3 2 3 3 2 3" xfId="2030" xr:uid="{00000000-0005-0000-0000-0000821A0000}"/>
    <cellStyle name="Comma 2 3 2 3 3 2 3 2" xfId="11325" xr:uid="{00000000-0005-0000-0000-0000831A0000}"/>
    <cellStyle name="Comma 2 3 2 3 3 2 3 3" xfId="8233" xr:uid="{00000000-0005-0000-0000-0000841A0000}"/>
    <cellStyle name="Comma 2 3 2 3 3 2 4" xfId="3900" xr:uid="{00000000-0005-0000-0000-0000851A0000}"/>
    <cellStyle name="Comma 2 3 2 3 3 2 4 2" xfId="13195" xr:uid="{00000000-0005-0000-0000-0000861A0000}"/>
    <cellStyle name="Comma 2 3 2 3 3 2 4 3" xfId="7011" xr:uid="{00000000-0005-0000-0000-0000871A0000}"/>
    <cellStyle name="Comma 2 3 2 3 3 2 5" xfId="10103" xr:uid="{00000000-0005-0000-0000-0000881A0000}"/>
    <cellStyle name="Comma 2 3 2 3 3 2 6" xfId="5141" xr:uid="{00000000-0005-0000-0000-0000891A0000}"/>
    <cellStyle name="Comma 2 3 2 3 3 3" xfId="1132" xr:uid="{00000000-0005-0000-0000-00008A1A0000}"/>
    <cellStyle name="Comma 2 3 2 3 3 3 2" xfId="2354" xr:uid="{00000000-0005-0000-0000-00008B1A0000}"/>
    <cellStyle name="Comma 2 3 2 3 3 3 2 2" xfId="11649" xr:uid="{00000000-0005-0000-0000-00008C1A0000}"/>
    <cellStyle name="Comma 2 3 2 3 3 3 2 3" xfId="8557" xr:uid="{00000000-0005-0000-0000-00008D1A0000}"/>
    <cellStyle name="Comma 2 3 2 3 3 3 3" xfId="4224" xr:uid="{00000000-0005-0000-0000-00008E1A0000}"/>
    <cellStyle name="Comma 2 3 2 3 3 3 3 2" xfId="13519" xr:uid="{00000000-0005-0000-0000-00008F1A0000}"/>
    <cellStyle name="Comma 2 3 2 3 3 3 3 3" xfId="7335" xr:uid="{00000000-0005-0000-0000-0000901A0000}"/>
    <cellStyle name="Comma 2 3 2 3 3 3 4" xfId="10427" xr:uid="{00000000-0005-0000-0000-0000911A0000}"/>
    <cellStyle name="Comma 2 3 2 3 3 3 5" xfId="5465" xr:uid="{00000000-0005-0000-0000-0000921A0000}"/>
    <cellStyle name="Comma 2 3 2 3 3 4" xfId="537" xr:uid="{00000000-0005-0000-0000-0000931A0000}"/>
    <cellStyle name="Comma 2 3 2 3 3 4 2" xfId="2694" xr:uid="{00000000-0005-0000-0000-0000941A0000}"/>
    <cellStyle name="Comma 2 3 2 3 3 4 2 2" xfId="11989" xr:uid="{00000000-0005-0000-0000-0000951A0000}"/>
    <cellStyle name="Comma 2 3 2 3 3 4 2 3" xfId="8897" xr:uid="{00000000-0005-0000-0000-0000961A0000}"/>
    <cellStyle name="Comma 2 3 2 3 3 4 3" xfId="3629" xr:uid="{00000000-0005-0000-0000-0000971A0000}"/>
    <cellStyle name="Comma 2 3 2 3 3 4 3 2" xfId="12924" xr:uid="{00000000-0005-0000-0000-0000981A0000}"/>
    <cellStyle name="Comma 2 3 2 3 3 4 3 3" xfId="6740" xr:uid="{00000000-0005-0000-0000-0000991A0000}"/>
    <cellStyle name="Comma 2 3 2 3 3 4 4" xfId="9832" xr:uid="{00000000-0005-0000-0000-00009A1A0000}"/>
    <cellStyle name="Comma 2 3 2 3 3 4 5" xfId="5805" xr:uid="{00000000-0005-0000-0000-00009B1A0000}"/>
    <cellStyle name="Comma 2 3 2 3 3 5" xfId="1759" xr:uid="{00000000-0005-0000-0000-00009C1A0000}"/>
    <cellStyle name="Comma 2 3 2 3 3 5 2" xfId="11054" xr:uid="{00000000-0005-0000-0000-00009D1A0000}"/>
    <cellStyle name="Comma 2 3 2 3 3 5 3" xfId="7962" xr:uid="{00000000-0005-0000-0000-00009E1A0000}"/>
    <cellStyle name="Comma 2 3 2 3 3 6" xfId="3289" xr:uid="{00000000-0005-0000-0000-00009F1A0000}"/>
    <cellStyle name="Comma 2 3 2 3 3 6 2" xfId="12584" xr:uid="{00000000-0005-0000-0000-0000A01A0000}"/>
    <cellStyle name="Comma 2 3 2 3 3 6 3" xfId="6400" xr:uid="{00000000-0005-0000-0000-0000A11A0000}"/>
    <cellStyle name="Comma 2 3 2 3 3 7" xfId="9492" xr:uid="{00000000-0005-0000-0000-0000A21A0000}"/>
    <cellStyle name="Comma 2 3 2 3 3 8" xfId="4870" xr:uid="{00000000-0005-0000-0000-0000A31A0000}"/>
    <cellStyle name="Comma 2 3 2 3 4" xfId="270" xr:uid="{00000000-0005-0000-0000-0000A41A0000}"/>
    <cellStyle name="Comma 2 3 2 3 4 2" xfId="881" xr:uid="{00000000-0005-0000-0000-0000A51A0000}"/>
    <cellStyle name="Comma 2 3 2 3 4 2 2" xfId="1492" xr:uid="{00000000-0005-0000-0000-0000A61A0000}"/>
    <cellStyle name="Comma 2 3 2 3 4 2 2 2" xfId="3038" xr:uid="{00000000-0005-0000-0000-0000A71A0000}"/>
    <cellStyle name="Comma 2 3 2 3 4 2 2 2 2" xfId="12333" xr:uid="{00000000-0005-0000-0000-0000A81A0000}"/>
    <cellStyle name="Comma 2 3 2 3 4 2 2 2 3" xfId="9241" xr:uid="{00000000-0005-0000-0000-0000A91A0000}"/>
    <cellStyle name="Comma 2 3 2 3 4 2 2 3" xfId="4584" xr:uid="{00000000-0005-0000-0000-0000AA1A0000}"/>
    <cellStyle name="Comma 2 3 2 3 4 2 2 3 2" xfId="13879" xr:uid="{00000000-0005-0000-0000-0000AB1A0000}"/>
    <cellStyle name="Comma 2 3 2 3 4 2 2 3 3" xfId="7695" xr:uid="{00000000-0005-0000-0000-0000AC1A0000}"/>
    <cellStyle name="Comma 2 3 2 3 4 2 2 4" xfId="10787" xr:uid="{00000000-0005-0000-0000-0000AD1A0000}"/>
    <cellStyle name="Comma 2 3 2 3 4 2 2 5" xfId="6149" xr:uid="{00000000-0005-0000-0000-0000AE1A0000}"/>
    <cellStyle name="Comma 2 3 2 3 4 2 3" xfId="2103" xr:uid="{00000000-0005-0000-0000-0000AF1A0000}"/>
    <cellStyle name="Comma 2 3 2 3 4 2 3 2" xfId="11398" xr:uid="{00000000-0005-0000-0000-0000B01A0000}"/>
    <cellStyle name="Comma 2 3 2 3 4 2 3 3" xfId="8306" xr:uid="{00000000-0005-0000-0000-0000B11A0000}"/>
    <cellStyle name="Comma 2 3 2 3 4 2 4" xfId="3973" xr:uid="{00000000-0005-0000-0000-0000B21A0000}"/>
    <cellStyle name="Comma 2 3 2 3 4 2 4 2" xfId="13268" xr:uid="{00000000-0005-0000-0000-0000B31A0000}"/>
    <cellStyle name="Comma 2 3 2 3 4 2 4 3" xfId="7084" xr:uid="{00000000-0005-0000-0000-0000B41A0000}"/>
    <cellStyle name="Comma 2 3 2 3 4 2 5" xfId="10176" xr:uid="{00000000-0005-0000-0000-0000B51A0000}"/>
    <cellStyle name="Comma 2 3 2 3 4 2 6" xfId="5214" xr:uid="{00000000-0005-0000-0000-0000B61A0000}"/>
    <cellStyle name="Comma 2 3 2 3 4 3" xfId="1205" xr:uid="{00000000-0005-0000-0000-0000B71A0000}"/>
    <cellStyle name="Comma 2 3 2 3 4 3 2" xfId="2427" xr:uid="{00000000-0005-0000-0000-0000B81A0000}"/>
    <cellStyle name="Comma 2 3 2 3 4 3 2 2" xfId="11722" xr:uid="{00000000-0005-0000-0000-0000B91A0000}"/>
    <cellStyle name="Comma 2 3 2 3 4 3 2 3" xfId="8630" xr:uid="{00000000-0005-0000-0000-0000BA1A0000}"/>
    <cellStyle name="Comma 2 3 2 3 4 3 3" xfId="4297" xr:uid="{00000000-0005-0000-0000-0000BB1A0000}"/>
    <cellStyle name="Comma 2 3 2 3 4 3 3 2" xfId="13592" xr:uid="{00000000-0005-0000-0000-0000BC1A0000}"/>
    <cellStyle name="Comma 2 3 2 3 4 3 3 3" xfId="7408" xr:uid="{00000000-0005-0000-0000-0000BD1A0000}"/>
    <cellStyle name="Comma 2 3 2 3 4 3 4" xfId="10500" xr:uid="{00000000-0005-0000-0000-0000BE1A0000}"/>
    <cellStyle name="Comma 2 3 2 3 4 3 5" xfId="5538" xr:uid="{00000000-0005-0000-0000-0000BF1A0000}"/>
    <cellStyle name="Comma 2 3 2 3 4 4" xfId="448" xr:uid="{00000000-0005-0000-0000-0000C01A0000}"/>
    <cellStyle name="Comma 2 3 2 3 4 4 2" xfId="2605" xr:uid="{00000000-0005-0000-0000-0000C11A0000}"/>
    <cellStyle name="Comma 2 3 2 3 4 4 2 2" xfId="11900" xr:uid="{00000000-0005-0000-0000-0000C21A0000}"/>
    <cellStyle name="Comma 2 3 2 3 4 4 2 3" xfId="8808" xr:uid="{00000000-0005-0000-0000-0000C31A0000}"/>
    <cellStyle name="Comma 2 3 2 3 4 4 3" xfId="3540" xr:uid="{00000000-0005-0000-0000-0000C41A0000}"/>
    <cellStyle name="Comma 2 3 2 3 4 4 3 2" xfId="12835" xr:uid="{00000000-0005-0000-0000-0000C51A0000}"/>
    <cellStyle name="Comma 2 3 2 3 4 4 3 3" xfId="6651" xr:uid="{00000000-0005-0000-0000-0000C61A0000}"/>
    <cellStyle name="Comma 2 3 2 3 4 4 4" xfId="9743" xr:uid="{00000000-0005-0000-0000-0000C71A0000}"/>
    <cellStyle name="Comma 2 3 2 3 4 4 5" xfId="5716" xr:uid="{00000000-0005-0000-0000-0000C81A0000}"/>
    <cellStyle name="Comma 2 3 2 3 4 5" xfId="1670" xr:uid="{00000000-0005-0000-0000-0000C91A0000}"/>
    <cellStyle name="Comma 2 3 2 3 4 5 2" xfId="10965" xr:uid="{00000000-0005-0000-0000-0000CA1A0000}"/>
    <cellStyle name="Comma 2 3 2 3 4 5 3" xfId="7873" xr:uid="{00000000-0005-0000-0000-0000CB1A0000}"/>
    <cellStyle name="Comma 2 3 2 3 4 6" xfId="3362" xr:uid="{00000000-0005-0000-0000-0000CC1A0000}"/>
    <cellStyle name="Comma 2 3 2 3 4 6 2" xfId="12657" xr:uid="{00000000-0005-0000-0000-0000CD1A0000}"/>
    <cellStyle name="Comma 2 3 2 3 4 6 3" xfId="6473" xr:uid="{00000000-0005-0000-0000-0000CE1A0000}"/>
    <cellStyle name="Comma 2 3 2 3 4 7" xfId="9565" xr:uid="{00000000-0005-0000-0000-0000CF1A0000}"/>
    <cellStyle name="Comma 2 3 2 3 4 8" xfId="4781" xr:uid="{00000000-0005-0000-0000-0000D01A0000}"/>
    <cellStyle name="Comma 2 3 2 3 5" xfId="108" xr:uid="{00000000-0005-0000-0000-0000D11A0000}"/>
    <cellStyle name="Comma 2 3 2 3 5 2" xfId="719" xr:uid="{00000000-0005-0000-0000-0000D21A0000}"/>
    <cellStyle name="Comma 2 3 2 3 5 2 2" xfId="1366" xr:uid="{00000000-0005-0000-0000-0000D31A0000}"/>
    <cellStyle name="Comma 2 3 2 3 5 2 2 2" xfId="2876" xr:uid="{00000000-0005-0000-0000-0000D41A0000}"/>
    <cellStyle name="Comma 2 3 2 3 5 2 2 2 2" xfId="12171" xr:uid="{00000000-0005-0000-0000-0000D51A0000}"/>
    <cellStyle name="Comma 2 3 2 3 5 2 2 2 3" xfId="9079" xr:uid="{00000000-0005-0000-0000-0000D61A0000}"/>
    <cellStyle name="Comma 2 3 2 3 5 2 2 3" xfId="4458" xr:uid="{00000000-0005-0000-0000-0000D71A0000}"/>
    <cellStyle name="Comma 2 3 2 3 5 2 2 3 2" xfId="13753" xr:uid="{00000000-0005-0000-0000-0000D81A0000}"/>
    <cellStyle name="Comma 2 3 2 3 5 2 2 3 3" xfId="7569" xr:uid="{00000000-0005-0000-0000-0000D91A0000}"/>
    <cellStyle name="Comma 2 3 2 3 5 2 2 4" xfId="10661" xr:uid="{00000000-0005-0000-0000-0000DA1A0000}"/>
    <cellStyle name="Comma 2 3 2 3 5 2 2 5" xfId="5987" xr:uid="{00000000-0005-0000-0000-0000DB1A0000}"/>
    <cellStyle name="Comma 2 3 2 3 5 2 3" xfId="1941" xr:uid="{00000000-0005-0000-0000-0000DC1A0000}"/>
    <cellStyle name="Comma 2 3 2 3 5 2 3 2" xfId="11236" xr:uid="{00000000-0005-0000-0000-0000DD1A0000}"/>
    <cellStyle name="Comma 2 3 2 3 5 2 3 3" xfId="8144" xr:uid="{00000000-0005-0000-0000-0000DE1A0000}"/>
    <cellStyle name="Comma 2 3 2 3 5 2 4" xfId="3811" xr:uid="{00000000-0005-0000-0000-0000DF1A0000}"/>
    <cellStyle name="Comma 2 3 2 3 5 2 4 2" xfId="13106" xr:uid="{00000000-0005-0000-0000-0000E01A0000}"/>
    <cellStyle name="Comma 2 3 2 3 5 2 4 3" xfId="6922" xr:uid="{00000000-0005-0000-0000-0000E11A0000}"/>
    <cellStyle name="Comma 2 3 2 3 5 2 5" xfId="10014" xr:uid="{00000000-0005-0000-0000-0000E21A0000}"/>
    <cellStyle name="Comma 2 3 2 3 5 2 6" xfId="5052" xr:uid="{00000000-0005-0000-0000-0000E31A0000}"/>
    <cellStyle name="Comma 2 3 2 3 5 3" xfId="1043" xr:uid="{00000000-0005-0000-0000-0000E41A0000}"/>
    <cellStyle name="Comma 2 3 2 3 5 3 2" xfId="2265" xr:uid="{00000000-0005-0000-0000-0000E51A0000}"/>
    <cellStyle name="Comma 2 3 2 3 5 3 2 2" xfId="11560" xr:uid="{00000000-0005-0000-0000-0000E61A0000}"/>
    <cellStyle name="Comma 2 3 2 3 5 3 2 3" xfId="8468" xr:uid="{00000000-0005-0000-0000-0000E71A0000}"/>
    <cellStyle name="Comma 2 3 2 3 5 3 3" xfId="4135" xr:uid="{00000000-0005-0000-0000-0000E81A0000}"/>
    <cellStyle name="Comma 2 3 2 3 5 3 3 2" xfId="13430" xr:uid="{00000000-0005-0000-0000-0000E91A0000}"/>
    <cellStyle name="Comma 2 3 2 3 5 3 3 3" xfId="7246" xr:uid="{00000000-0005-0000-0000-0000EA1A0000}"/>
    <cellStyle name="Comma 2 3 2 3 5 3 4" xfId="10338" xr:uid="{00000000-0005-0000-0000-0000EB1A0000}"/>
    <cellStyle name="Comma 2 3 2 3 5 3 5" xfId="5376" xr:uid="{00000000-0005-0000-0000-0000EC1A0000}"/>
    <cellStyle name="Comma 2 3 2 3 5 4" xfId="602" xr:uid="{00000000-0005-0000-0000-0000ED1A0000}"/>
    <cellStyle name="Comma 2 3 2 3 5 4 2" xfId="2759" xr:uid="{00000000-0005-0000-0000-0000EE1A0000}"/>
    <cellStyle name="Comma 2 3 2 3 5 4 2 2" xfId="12054" xr:uid="{00000000-0005-0000-0000-0000EF1A0000}"/>
    <cellStyle name="Comma 2 3 2 3 5 4 2 3" xfId="8962" xr:uid="{00000000-0005-0000-0000-0000F01A0000}"/>
    <cellStyle name="Comma 2 3 2 3 5 4 3" xfId="3694" xr:uid="{00000000-0005-0000-0000-0000F11A0000}"/>
    <cellStyle name="Comma 2 3 2 3 5 4 3 2" xfId="12989" xr:uid="{00000000-0005-0000-0000-0000F21A0000}"/>
    <cellStyle name="Comma 2 3 2 3 5 4 3 3" xfId="6805" xr:uid="{00000000-0005-0000-0000-0000F31A0000}"/>
    <cellStyle name="Comma 2 3 2 3 5 4 4" xfId="9897" xr:uid="{00000000-0005-0000-0000-0000F41A0000}"/>
    <cellStyle name="Comma 2 3 2 3 5 4 5" xfId="5870" xr:uid="{00000000-0005-0000-0000-0000F51A0000}"/>
    <cellStyle name="Comma 2 3 2 3 5 5" xfId="1824" xr:uid="{00000000-0005-0000-0000-0000F61A0000}"/>
    <cellStyle name="Comma 2 3 2 3 5 5 2" xfId="11119" xr:uid="{00000000-0005-0000-0000-0000F71A0000}"/>
    <cellStyle name="Comma 2 3 2 3 5 5 3" xfId="8027" xr:uid="{00000000-0005-0000-0000-0000F81A0000}"/>
    <cellStyle name="Comma 2 3 2 3 5 6" xfId="3200" xr:uid="{00000000-0005-0000-0000-0000F91A0000}"/>
    <cellStyle name="Comma 2 3 2 3 5 6 2" xfId="12495" xr:uid="{00000000-0005-0000-0000-0000FA1A0000}"/>
    <cellStyle name="Comma 2 3 2 3 5 6 3" xfId="6311" xr:uid="{00000000-0005-0000-0000-0000FB1A0000}"/>
    <cellStyle name="Comma 2 3 2 3 5 7" xfId="9403" xr:uid="{00000000-0005-0000-0000-0000FC1A0000}"/>
    <cellStyle name="Comma 2 3 2 3 5 8" xfId="4935" xr:uid="{00000000-0005-0000-0000-0000FD1A0000}"/>
    <cellStyle name="Comma 2 3 2 3 6" xfId="645" xr:uid="{00000000-0005-0000-0000-0000FE1A0000}"/>
    <cellStyle name="Comma 2 3 2 3 6 2" xfId="1293" xr:uid="{00000000-0005-0000-0000-0000FF1A0000}"/>
    <cellStyle name="Comma 2 3 2 3 6 2 2" xfId="2802" xr:uid="{00000000-0005-0000-0000-0000001B0000}"/>
    <cellStyle name="Comma 2 3 2 3 6 2 2 2" xfId="12097" xr:uid="{00000000-0005-0000-0000-0000011B0000}"/>
    <cellStyle name="Comma 2 3 2 3 6 2 2 3" xfId="9005" xr:uid="{00000000-0005-0000-0000-0000021B0000}"/>
    <cellStyle name="Comma 2 3 2 3 6 2 3" xfId="4385" xr:uid="{00000000-0005-0000-0000-0000031B0000}"/>
    <cellStyle name="Comma 2 3 2 3 6 2 3 2" xfId="13680" xr:uid="{00000000-0005-0000-0000-0000041B0000}"/>
    <cellStyle name="Comma 2 3 2 3 6 2 3 3" xfId="7496" xr:uid="{00000000-0005-0000-0000-0000051B0000}"/>
    <cellStyle name="Comma 2 3 2 3 6 2 4" xfId="10588" xr:uid="{00000000-0005-0000-0000-0000061B0000}"/>
    <cellStyle name="Comma 2 3 2 3 6 2 5" xfId="5913" xr:uid="{00000000-0005-0000-0000-0000071B0000}"/>
    <cellStyle name="Comma 2 3 2 3 6 3" xfId="1867" xr:uid="{00000000-0005-0000-0000-0000081B0000}"/>
    <cellStyle name="Comma 2 3 2 3 6 3 2" xfId="11162" xr:uid="{00000000-0005-0000-0000-0000091B0000}"/>
    <cellStyle name="Comma 2 3 2 3 6 3 3" xfId="8070" xr:uid="{00000000-0005-0000-0000-00000A1B0000}"/>
    <cellStyle name="Comma 2 3 2 3 6 4" xfId="3737" xr:uid="{00000000-0005-0000-0000-00000B1B0000}"/>
    <cellStyle name="Comma 2 3 2 3 6 4 2" xfId="13032" xr:uid="{00000000-0005-0000-0000-00000C1B0000}"/>
    <cellStyle name="Comma 2 3 2 3 6 4 3" xfId="6848" xr:uid="{00000000-0005-0000-0000-00000D1B0000}"/>
    <cellStyle name="Comma 2 3 2 3 6 5" xfId="9940" xr:uid="{00000000-0005-0000-0000-00000E1B0000}"/>
    <cellStyle name="Comma 2 3 2 3 6 6" xfId="4978" xr:uid="{00000000-0005-0000-0000-00000F1B0000}"/>
    <cellStyle name="Comma 2 3 2 3 7" xfId="969" xr:uid="{00000000-0005-0000-0000-0000101B0000}"/>
    <cellStyle name="Comma 2 3 2 3 7 2" xfId="2191" xr:uid="{00000000-0005-0000-0000-0000111B0000}"/>
    <cellStyle name="Comma 2 3 2 3 7 2 2" xfId="11486" xr:uid="{00000000-0005-0000-0000-0000121B0000}"/>
    <cellStyle name="Comma 2 3 2 3 7 2 3" xfId="8394" xr:uid="{00000000-0005-0000-0000-0000131B0000}"/>
    <cellStyle name="Comma 2 3 2 3 7 3" xfId="4061" xr:uid="{00000000-0005-0000-0000-0000141B0000}"/>
    <cellStyle name="Comma 2 3 2 3 7 3 2" xfId="13356" xr:uid="{00000000-0005-0000-0000-0000151B0000}"/>
    <cellStyle name="Comma 2 3 2 3 7 3 3" xfId="7172" xr:uid="{00000000-0005-0000-0000-0000161B0000}"/>
    <cellStyle name="Comma 2 3 2 3 7 4" xfId="10264" xr:uid="{00000000-0005-0000-0000-0000171B0000}"/>
    <cellStyle name="Comma 2 3 2 3 7 5" xfId="5302" xr:uid="{00000000-0005-0000-0000-0000181B0000}"/>
    <cellStyle name="Comma 2 3 2 3 8" xfId="375" xr:uid="{00000000-0005-0000-0000-0000191B0000}"/>
    <cellStyle name="Comma 2 3 2 3 8 2" xfId="2532" xr:uid="{00000000-0005-0000-0000-00001A1B0000}"/>
    <cellStyle name="Comma 2 3 2 3 8 2 2" xfId="11827" xr:uid="{00000000-0005-0000-0000-00001B1B0000}"/>
    <cellStyle name="Comma 2 3 2 3 8 2 3" xfId="8735" xr:uid="{00000000-0005-0000-0000-00001C1B0000}"/>
    <cellStyle name="Comma 2 3 2 3 8 3" xfId="3467" xr:uid="{00000000-0005-0000-0000-00001D1B0000}"/>
    <cellStyle name="Comma 2 3 2 3 8 3 2" xfId="12762" xr:uid="{00000000-0005-0000-0000-00001E1B0000}"/>
    <cellStyle name="Comma 2 3 2 3 8 3 3" xfId="6578" xr:uid="{00000000-0005-0000-0000-00001F1B0000}"/>
    <cellStyle name="Comma 2 3 2 3 8 4" xfId="9670" xr:uid="{00000000-0005-0000-0000-0000201B0000}"/>
    <cellStyle name="Comma 2 3 2 3 8 5" xfId="5643" xr:uid="{00000000-0005-0000-0000-0000211B0000}"/>
    <cellStyle name="Comma 2 3 2 3 9" xfId="1597" xr:uid="{00000000-0005-0000-0000-0000221B0000}"/>
    <cellStyle name="Comma 2 3 2 3 9 2" xfId="10892" xr:uid="{00000000-0005-0000-0000-0000231B0000}"/>
    <cellStyle name="Comma 2 3 2 3 9 3" xfId="7800" xr:uid="{00000000-0005-0000-0000-0000241B0000}"/>
    <cellStyle name="Comma 2 3 2 4" xfId="51" xr:uid="{00000000-0005-0000-0000-0000251B0000}"/>
    <cellStyle name="Comma 2 3 2 4 10" xfId="9346" xr:uid="{00000000-0005-0000-0000-0000261B0000}"/>
    <cellStyle name="Comma 2 3 2 4 11" xfId="4724" xr:uid="{00000000-0005-0000-0000-0000271B0000}"/>
    <cellStyle name="Comma 2 3 2 4 2" xfId="213" xr:uid="{00000000-0005-0000-0000-0000281B0000}"/>
    <cellStyle name="Comma 2 3 2 4 2 2" xfId="824" xr:uid="{00000000-0005-0000-0000-0000291B0000}"/>
    <cellStyle name="Comma 2 3 2 4 2 2 2" xfId="1435" xr:uid="{00000000-0005-0000-0000-00002A1B0000}"/>
    <cellStyle name="Comma 2 3 2 4 2 2 2 2" xfId="2981" xr:uid="{00000000-0005-0000-0000-00002B1B0000}"/>
    <cellStyle name="Comma 2 3 2 4 2 2 2 2 2" xfId="12276" xr:uid="{00000000-0005-0000-0000-00002C1B0000}"/>
    <cellStyle name="Comma 2 3 2 4 2 2 2 2 3" xfId="9184" xr:uid="{00000000-0005-0000-0000-00002D1B0000}"/>
    <cellStyle name="Comma 2 3 2 4 2 2 2 3" xfId="4527" xr:uid="{00000000-0005-0000-0000-00002E1B0000}"/>
    <cellStyle name="Comma 2 3 2 4 2 2 2 3 2" xfId="13822" xr:uid="{00000000-0005-0000-0000-00002F1B0000}"/>
    <cellStyle name="Comma 2 3 2 4 2 2 2 3 3" xfId="7638" xr:uid="{00000000-0005-0000-0000-0000301B0000}"/>
    <cellStyle name="Comma 2 3 2 4 2 2 2 4" xfId="10730" xr:uid="{00000000-0005-0000-0000-0000311B0000}"/>
    <cellStyle name="Comma 2 3 2 4 2 2 2 5" xfId="6092" xr:uid="{00000000-0005-0000-0000-0000321B0000}"/>
    <cellStyle name="Comma 2 3 2 4 2 2 3" xfId="2046" xr:uid="{00000000-0005-0000-0000-0000331B0000}"/>
    <cellStyle name="Comma 2 3 2 4 2 2 3 2" xfId="11341" xr:uid="{00000000-0005-0000-0000-0000341B0000}"/>
    <cellStyle name="Comma 2 3 2 4 2 2 3 3" xfId="8249" xr:uid="{00000000-0005-0000-0000-0000351B0000}"/>
    <cellStyle name="Comma 2 3 2 4 2 2 4" xfId="3916" xr:uid="{00000000-0005-0000-0000-0000361B0000}"/>
    <cellStyle name="Comma 2 3 2 4 2 2 4 2" xfId="13211" xr:uid="{00000000-0005-0000-0000-0000371B0000}"/>
    <cellStyle name="Comma 2 3 2 4 2 2 4 3" xfId="7027" xr:uid="{00000000-0005-0000-0000-0000381B0000}"/>
    <cellStyle name="Comma 2 3 2 4 2 2 5" xfId="10119" xr:uid="{00000000-0005-0000-0000-0000391B0000}"/>
    <cellStyle name="Comma 2 3 2 4 2 2 6" xfId="5157" xr:uid="{00000000-0005-0000-0000-00003A1B0000}"/>
    <cellStyle name="Comma 2 3 2 4 2 3" xfId="1148" xr:uid="{00000000-0005-0000-0000-00003B1B0000}"/>
    <cellStyle name="Comma 2 3 2 4 2 3 2" xfId="2370" xr:uid="{00000000-0005-0000-0000-00003C1B0000}"/>
    <cellStyle name="Comma 2 3 2 4 2 3 2 2" xfId="11665" xr:uid="{00000000-0005-0000-0000-00003D1B0000}"/>
    <cellStyle name="Comma 2 3 2 4 2 3 2 3" xfId="8573" xr:uid="{00000000-0005-0000-0000-00003E1B0000}"/>
    <cellStyle name="Comma 2 3 2 4 2 3 3" xfId="4240" xr:uid="{00000000-0005-0000-0000-00003F1B0000}"/>
    <cellStyle name="Comma 2 3 2 4 2 3 3 2" xfId="13535" xr:uid="{00000000-0005-0000-0000-0000401B0000}"/>
    <cellStyle name="Comma 2 3 2 4 2 3 3 3" xfId="7351" xr:uid="{00000000-0005-0000-0000-0000411B0000}"/>
    <cellStyle name="Comma 2 3 2 4 2 3 4" xfId="10443" xr:uid="{00000000-0005-0000-0000-0000421B0000}"/>
    <cellStyle name="Comma 2 3 2 4 2 3 5" xfId="5481" xr:uid="{00000000-0005-0000-0000-0000431B0000}"/>
    <cellStyle name="Comma 2 3 2 4 2 4" xfId="553" xr:uid="{00000000-0005-0000-0000-0000441B0000}"/>
    <cellStyle name="Comma 2 3 2 4 2 4 2" xfId="2710" xr:uid="{00000000-0005-0000-0000-0000451B0000}"/>
    <cellStyle name="Comma 2 3 2 4 2 4 2 2" xfId="12005" xr:uid="{00000000-0005-0000-0000-0000461B0000}"/>
    <cellStyle name="Comma 2 3 2 4 2 4 2 3" xfId="8913" xr:uid="{00000000-0005-0000-0000-0000471B0000}"/>
    <cellStyle name="Comma 2 3 2 4 2 4 3" xfId="3645" xr:uid="{00000000-0005-0000-0000-0000481B0000}"/>
    <cellStyle name="Comma 2 3 2 4 2 4 3 2" xfId="12940" xr:uid="{00000000-0005-0000-0000-0000491B0000}"/>
    <cellStyle name="Comma 2 3 2 4 2 4 3 3" xfId="6756" xr:uid="{00000000-0005-0000-0000-00004A1B0000}"/>
    <cellStyle name="Comma 2 3 2 4 2 4 4" xfId="9848" xr:uid="{00000000-0005-0000-0000-00004B1B0000}"/>
    <cellStyle name="Comma 2 3 2 4 2 4 5" xfId="5821" xr:uid="{00000000-0005-0000-0000-00004C1B0000}"/>
    <cellStyle name="Comma 2 3 2 4 2 5" xfId="1775" xr:uid="{00000000-0005-0000-0000-00004D1B0000}"/>
    <cellStyle name="Comma 2 3 2 4 2 5 2" xfId="11070" xr:uid="{00000000-0005-0000-0000-00004E1B0000}"/>
    <cellStyle name="Comma 2 3 2 4 2 5 3" xfId="7978" xr:uid="{00000000-0005-0000-0000-00004F1B0000}"/>
    <cellStyle name="Comma 2 3 2 4 2 6" xfId="3305" xr:uid="{00000000-0005-0000-0000-0000501B0000}"/>
    <cellStyle name="Comma 2 3 2 4 2 6 2" xfId="12600" xr:uid="{00000000-0005-0000-0000-0000511B0000}"/>
    <cellStyle name="Comma 2 3 2 4 2 6 3" xfId="6416" xr:uid="{00000000-0005-0000-0000-0000521B0000}"/>
    <cellStyle name="Comma 2 3 2 4 2 7" xfId="9508" xr:uid="{00000000-0005-0000-0000-0000531B0000}"/>
    <cellStyle name="Comma 2 3 2 4 2 8" xfId="4886" xr:uid="{00000000-0005-0000-0000-0000541B0000}"/>
    <cellStyle name="Comma 2 3 2 4 3" xfId="286" xr:uid="{00000000-0005-0000-0000-0000551B0000}"/>
    <cellStyle name="Comma 2 3 2 4 3 2" xfId="897" xr:uid="{00000000-0005-0000-0000-0000561B0000}"/>
    <cellStyle name="Comma 2 3 2 4 3 2 2" xfId="1508" xr:uid="{00000000-0005-0000-0000-0000571B0000}"/>
    <cellStyle name="Comma 2 3 2 4 3 2 2 2" xfId="3054" xr:uid="{00000000-0005-0000-0000-0000581B0000}"/>
    <cellStyle name="Comma 2 3 2 4 3 2 2 2 2" xfId="12349" xr:uid="{00000000-0005-0000-0000-0000591B0000}"/>
    <cellStyle name="Comma 2 3 2 4 3 2 2 2 3" xfId="9257" xr:uid="{00000000-0005-0000-0000-00005A1B0000}"/>
    <cellStyle name="Comma 2 3 2 4 3 2 2 3" xfId="4600" xr:uid="{00000000-0005-0000-0000-00005B1B0000}"/>
    <cellStyle name="Comma 2 3 2 4 3 2 2 3 2" xfId="13895" xr:uid="{00000000-0005-0000-0000-00005C1B0000}"/>
    <cellStyle name="Comma 2 3 2 4 3 2 2 3 3" xfId="7711" xr:uid="{00000000-0005-0000-0000-00005D1B0000}"/>
    <cellStyle name="Comma 2 3 2 4 3 2 2 4" xfId="10803" xr:uid="{00000000-0005-0000-0000-00005E1B0000}"/>
    <cellStyle name="Comma 2 3 2 4 3 2 2 5" xfId="6165" xr:uid="{00000000-0005-0000-0000-00005F1B0000}"/>
    <cellStyle name="Comma 2 3 2 4 3 2 3" xfId="2119" xr:uid="{00000000-0005-0000-0000-0000601B0000}"/>
    <cellStyle name="Comma 2 3 2 4 3 2 3 2" xfId="11414" xr:uid="{00000000-0005-0000-0000-0000611B0000}"/>
    <cellStyle name="Comma 2 3 2 4 3 2 3 3" xfId="8322" xr:uid="{00000000-0005-0000-0000-0000621B0000}"/>
    <cellStyle name="Comma 2 3 2 4 3 2 4" xfId="3989" xr:uid="{00000000-0005-0000-0000-0000631B0000}"/>
    <cellStyle name="Comma 2 3 2 4 3 2 4 2" xfId="13284" xr:uid="{00000000-0005-0000-0000-0000641B0000}"/>
    <cellStyle name="Comma 2 3 2 4 3 2 4 3" xfId="7100" xr:uid="{00000000-0005-0000-0000-0000651B0000}"/>
    <cellStyle name="Comma 2 3 2 4 3 2 5" xfId="10192" xr:uid="{00000000-0005-0000-0000-0000661B0000}"/>
    <cellStyle name="Comma 2 3 2 4 3 2 6" xfId="5230" xr:uid="{00000000-0005-0000-0000-0000671B0000}"/>
    <cellStyle name="Comma 2 3 2 4 3 3" xfId="1221" xr:uid="{00000000-0005-0000-0000-0000681B0000}"/>
    <cellStyle name="Comma 2 3 2 4 3 3 2" xfId="2443" xr:uid="{00000000-0005-0000-0000-0000691B0000}"/>
    <cellStyle name="Comma 2 3 2 4 3 3 2 2" xfId="11738" xr:uid="{00000000-0005-0000-0000-00006A1B0000}"/>
    <cellStyle name="Comma 2 3 2 4 3 3 2 3" xfId="8646" xr:uid="{00000000-0005-0000-0000-00006B1B0000}"/>
    <cellStyle name="Comma 2 3 2 4 3 3 3" xfId="4313" xr:uid="{00000000-0005-0000-0000-00006C1B0000}"/>
    <cellStyle name="Comma 2 3 2 4 3 3 3 2" xfId="13608" xr:uid="{00000000-0005-0000-0000-00006D1B0000}"/>
    <cellStyle name="Comma 2 3 2 4 3 3 3 3" xfId="7424" xr:uid="{00000000-0005-0000-0000-00006E1B0000}"/>
    <cellStyle name="Comma 2 3 2 4 3 3 4" xfId="10516" xr:uid="{00000000-0005-0000-0000-00006F1B0000}"/>
    <cellStyle name="Comma 2 3 2 4 3 3 5" xfId="5554" xr:uid="{00000000-0005-0000-0000-0000701B0000}"/>
    <cellStyle name="Comma 2 3 2 4 3 4" xfId="464" xr:uid="{00000000-0005-0000-0000-0000711B0000}"/>
    <cellStyle name="Comma 2 3 2 4 3 4 2" xfId="2621" xr:uid="{00000000-0005-0000-0000-0000721B0000}"/>
    <cellStyle name="Comma 2 3 2 4 3 4 2 2" xfId="11916" xr:uid="{00000000-0005-0000-0000-0000731B0000}"/>
    <cellStyle name="Comma 2 3 2 4 3 4 2 3" xfId="8824" xr:uid="{00000000-0005-0000-0000-0000741B0000}"/>
    <cellStyle name="Comma 2 3 2 4 3 4 3" xfId="3556" xr:uid="{00000000-0005-0000-0000-0000751B0000}"/>
    <cellStyle name="Comma 2 3 2 4 3 4 3 2" xfId="12851" xr:uid="{00000000-0005-0000-0000-0000761B0000}"/>
    <cellStyle name="Comma 2 3 2 4 3 4 3 3" xfId="6667" xr:uid="{00000000-0005-0000-0000-0000771B0000}"/>
    <cellStyle name="Comma 2 3 2 4 3 4 4" xfId="9759" xr:uid="{00000000-0005-0000-0000-0000781B0000}"/>
    <cellStyle name="Comma 2 3 2 4 3 4 5" xfId="5732" xr:uid="{00000000-0005-0000-0000-0000791B0000}"/>
    <cellStyle name="Comma 2 3 2 4 3 5" xfId="1686" xr:uid="{00000000-0005-0000-0000-00007A1B0000}"/>
    <cellStyle name="Comma 2 3 2 4 3 5 2" xfId="10981" xr:uid="{00000000-0005-0000-0000-00007B1B0000}"/>
    <cellStyle name="Comma 2 3 2 4 3 5 3" xfId="7889" xr:uid="{00000000-0005-0000-0000-00007C1B0000}"/>
    <cellStyle name="Comma 2 3 2 4 3 6" xfId="3378" xr:uid="{00000000-0005-0000-0000-00007D1B0000}"/>
    <cellStyle name="Comma 2 3 2 4 3 6 2" xfId="12673" xr:uid="{00000000-0005-0000-0000-00007E1B0000}"/>
    <cellStyle name="Comma 2 3 2 4 3 6 3" xfId="6489" xr:uid="{00000000-0005-0000-0000-00007F1B0000}"/>
    <cellStyle name="Comma 2 3 2 4 3 7" xfId="9581" xr:uid="{00000000-0005-0000-0000-0000801B0000}"/>
    <cellStyle name="Comma 2 3 2 4 3 8" xfId="4797" xr:uid="{00000000-0005-0000-0000-0000811B0000}"/>
    <cellStyle name="Comma 2 3 2 4 4" xfId="124" xr:uid="{00000000-0005-0000-0000-0000821B0000}"/>
    <cellStyle name="Comma 2 3 2 4 4 2" xfId="1059" xr:uid="{00000000-0005-0000-0000-0000831B0000}"/>
    <cellStyle name="Comma 2 3 2 4 4 2 2" xfId="2281" xr:uid="{00000000-0005-0000-0000-0000841B0000}"/>
    <cellStyle name="Comma 2 3 2 4 4 2 2 2" xfId="11576" xr:uid="{00000000-0005-0000-0000-0000851B0000}"/>
    <cellStyle name="Comma 2 3 2 4 4 2 2 3" xfId="8484" xr:uid="{00000000-0005-0000-0000-0000861B0000}"/>
    <cellStyle name="Comma 2 3 2 4 4 2 3" xfId="4151" xr:uid="{00000000-0005-0000-0000-0000871B0000}"/>
    <cellStyle name="Comma 2 3 2 4 4 2 3 2" xfId="13446" xr:uid="{00000000-0005-0000-0000-0000881B0000}"/>
    <cellStyle name="Comma 2 3 2 4 4 2 3 3" xfId="7262" xr:uid="{00000000-0005-0000-0000-0000891B0000}"/>
    <cellStyle name="Comma 2 3 2 4 4 2 4" xfId="10354" xr:uid="{00000000-0005-0000-0000-00008A1B0000}"/>
    <cellStyle name="Comma 2 3 2 4 4 2 5" xfId="5392" xr:uid="{00000000-0005-0000-0000-00008B1B0000}"/>
    <cellStyle name="Comma 2 3 2 4 4 3" xfId="735" xr:uid="{00000000-0005-0000-0000-00008C1B0000}"/>
    <cellStyle name="Comma 2 3 2 4 4 3 2" xfId="2892" xr:uid="{00000000-0005-0000-0000-00008D1B0000}"/>
    <cellStyle name="Comma 2 3 2 4 4 3 2 2" xfId="12187" xr:uid="{00000000-0005-0000-0000-00008E1B0000}"/>
    <cellStyle name="Comma 2 3 2 4 4 3 2 3" xfId="9095" xr:uid="{00000000-0005-0000-0000-00008F1B0000}"/>
    <cellStyle name="Comma 2 3 2 4 4 3 3" xfId="3827" xr:uid="{00000000-0005-0000-0000-0000901B0000}"/>
    <cellStyle name="Comma 2 3 2 4 4 3 3 2" xfId="13122" xr:uid="{00000000-0005-0000-0000-0000911B0000}"/>
    <cellStyle name="Comma 2 3 2 4 4 3 3 3" xfId="6938" xr:uid="{00000000-0005-0000-0000-0000921B0000}"/>
    <cellStyle name="Comma 2 3 2 4 4 3 4" xfId="10030" xr:uid="{00000000-0005-0000-0000-0000931B0000}"/>
    <cellStyle name="Comma 2 3 2 4 4 3 5" xfId="6003" xr:uid="{00000000-0005-0000-0000-0000941B0000}"/>
    <cellStyle name="Comma 2 3 2 4 4 4" xfId="1957" xr:uid="{00000000-0005-0000-0000-0000951B0000}"/>
    <cellStyle name="Comma 2 3 2 4 4 4 2" xfId="11252" xr:uid="{00000000-0005-0000-0000-0000961B0000}"/>
    <cellStyle name="Comma 2 3 2 4 4 4 3" xfId="8160" xr:uid="{00000000-0005-0000-0000-0000971B0000}"/>
    <cellStyle name="Comma 2 3 2 4 4 5" xfId="3216" xr:uid="{00000000-0005-0000-0000-0000981B0000}"/>
    <cellStyle name="Comma 2 3 2 4 4 5 2" xfId="12511" xr:uid="{00000000-0005-0000-0000-0000991B0000}"/>
    <cellStyle name="Comma 2 3 2 4 4 5 3" xfId="6327" xr:uid="{00000000-0005-0000-0000-00009A1B0000}"/>
    <cellStyle name="Comma 2 3 2 4 4 6" xfId="9419" xr:uid="{00000000-0005-0000-0000-00009B1B0000}"/>
    <cellStyle name="Comma 2 3 2 4 4 7" xfId="5068" xr:uid="{00000000-0005-0000-0000-00009C1B0000}"/>
    <cellStyle name="Comma 2 3 2 4 5" xfId="662" xr:uid="{00000000-0005-0000-0000-00009D1B0000}"/>
    <cellStyle name="Comma 2 3 2 4 5 2" xfId="1310" xr:uid="{00000000-0005-0000-0000-00009E1B0000}"/>
    <cellStyle name="Comma 2 3 2 4 5 2 2" xfId="2819" xr:uid="{00000000-0005-0000-0000-00009F1B0000}"/>
    <cellStyle name="Comma 2 3 2 4 5 2 2 2" xfId="12114" xr:uid="{00000000-0005-0000-0000-0000A01B0000}"/>
    <cellStyle name="Comma 2 3 2 4 5 2 2 3" xfId="9022" xr:uid="{00000000-0005-0000-0000-0000A11B0000}"/>
    <cellStyle name="Comma 2 3 2 4 5 2 3" xfId="4402" xr:uid="{00000000-0005-0000-0000-0000A21B0000}"/>
    <cellStyle name="Comma 2 3 2 4 5 2 3 2" xfId="13697" xr:uid="{00000000-0005-0000-0000-0000A31B0000}"/>
    <cellStyle name="Comma 2 3 2 4 5 2 3 3" xfId="7513" xr:uid="{00000000-0005-0000-0000-0000A41B0000}"/>
    <cellStyle name="Comma 2 3 2 4 5 2 4" xfId="10605" xr:uid="{00000000-0005-0000-0000-0000A51B0000}"/>
    <cellStyle name="Comma 2 3 2 4 5 2 5" xfId="5930" xr:uid="{00000000-0005-0000-0000-0000A61B0000}"/>
    <cellStyle name="Comma 2 3 2 4 5 3" xfId="1884" xr:uid="{00000000-0005-0000-0000-0000A71B0000}"/>
    <cellStyle name="Comma 2 3 2 4 5 3 2" xfId="11179" xr:uid="{00000000-0005-0000-0000-0000A81B0000}"/>
    <cellStyle name="Comma 2 3 2 4 5 3 3" xfId="8087" xr:uid="{00000000-0005-0000-0000-0000A91B0000}"/>
    <cellStyle name="Comma 2 3 2 4 5 4" xfId="3754" xr:uid="{00000000-0005-0000-0000-0000AA1B0000}"/>
    <cellStyle name="Comma 2 3 2 4 5 4 2" xfId="13049" xr:uid="{00000000-0005-0000-0000-0000AB1B0000}"/>
    <cellStyle name="Comma 2 3 2 4 5 4 3" xfId="6865" xr:uid="{00000000-0005-0000-0000-0000AC1B0000}"/>
    <cellStyle name="Comma 2 3 2 4 5 5" xfId="9957" xr:uid="{00000000-0005-0000-0000-0000AD1B0000}"/>
    <cellStyle name="Comma 2 3 2 4 5 6" xfId="4995" xr:uid="{00000000-0005-0000-0000-0000AE1B0000}"/>
    <cellStyle name="Comma 2 3 2 4 6" xfId="986" xr:uid="{00000000-0005-0000-0000-0000AF1B0000}"/>
    <cellStyle name="Comma 2 3 2 4 6 2" xfId="2208" xr:uid="{00000000-0005-0000-0000-0000B01B0000}"/>
    <cellStyle name="Comma 2 3 2 4 6 2 2" xfId="11503" xr:uid="{00000000-0005-0000-0000-0000B11B0000}"/>
    <cellStyle name="Comma 2 3 2 4 6 2 3" xfId="8411" xr:uid="{00000000-0005-0000-0000-0000B21B0000}"/>
    <cellStyle name="Comma 2 3 2 4 6 3" xfId="4078" xr:uid="{00000000-0005-0000-0000-0000B31B0000}"/>
    <cellStyle name="Comma 2 3 2 4 6 3 2" xfId="13373" xr:uid="{00000000-0005-0000-0000-0000B41B0000}"/>
    <cellStyle name="Comma 2 3 2 4 6 3 3" xfId="7189" xr:uid="{00000000-0005-0000-0000-0000B51B0000}"/>
    <cellStyle name="Comma 2 3 2 4 6 4" xfId="10281" xr:uid="{00000000-0005-0000-0000-0000B61B0000}"/>
    <cellStyle name="Comma 2 3 2 4 6 5" xfId="5319" xr:uid="{00000000-0005-0000-0000-0000B71B0000}"/>
    <cellStyle name="Comma 2 3 2 4 7" xfId="391" xr:uid="{00000000-0005-0000-0000-0000B81B0000}"/>
    <cellStyle name="Comma 2 3 2 4 7 2" xfId="2548" xr:uid="{00000000-0005-0000-0000-0000B91B0000}"/>
    <cellStyle name="Comma 2 3 2 4 7 2 2" xfId="11843" xr:uid="{00000000-0005-0000-0000-0000BA1B0000}"/>
    <cellStyle name="Comma 2 3 2 4 7 2 3" xfId="8751" xr:uid="{00000000-0005-0000-0000-0000BB1B0000}"/>
    <cellStyle name="Comma 2 3 2 4 7 3" xfId="3483" xr:uid="{00000000-0005-0000-0000-0000BC1B0000}"/>
    <cellStyle name="Comma 2 3 2 4 7 3 2" xfId="12778" xr:uid="{00000000-0005-0000-0000-0000BD1B0000}"/>
    <cellStyle name="Comma 2 3 2 4 7 3 3" xfId="6594" xr:uid="{00000000-0005-0000-0000-0000BE1B0000}"/>
    <cellStyle name="Comma 2 3 2 4 7 4" xfId="9686" xr:uid="{00000000-0005-0000-0000-0000BF1B0000}"/>
    <cellStyle name="Comma 2 3 2 4 7 5" xfId="5659" xr:uid="{00000000-0005-0000-0000-0000C01B0000}"/>
    <cellStyle name="Comma 2 3 2 4 8" xfId="1613" xr:uid="{00000000-0005-0000-0000-0000C11B0000}"/>
    <cellStyle name="Comma 2 3 2 4 8 2" xfId="10908" xr:uid="{00000000-0005-0000-0000-0000C21B0000}"/>
    <cellStyle name="Comma 2 3 2 4 8 3" xfId="7816" xr:uid="{00000000-0005-0000-0000-0000C31B0000}"/>
    <cellStyle name="Comma 2 3 2 4 9" xfId="3143" xr:uid="{00000000-0005-0000-0000-0000C41B0000}"/>
    <cellStyle name="Comma 2 3 2 4 9 2" xfId="12438" xr:uid="{00000000-0005-0000-0000-0000C51B0000}"/>
    <cellStyle name="Comma 2 3 2 4 9 3" xfId="6254" xr:uid="{00000000-0005-0000-0000-0000C61B0000}"/>
    <cellStyle name="Comma 2 3 2 5" xfId="177" xr:uid="{00000000-0005-0000-0000-0000C71B0000}"/>
    <cellStyle name="Comma 2 3 2 5 2" xfId="322" xr:uid="{00000000-0005-0000-0000-0000C81B0000}"/>
    <cellStyle name="Comma 2 3 2 5 2 2" xfId="933" xr:uid="{00000000-0005-0000-0000-0000C91B0000}"/>
    <cellStyle name="Comma 2 3 2 5 2 2 2" xfId="1544" xr:uid="{00000000-0005-0000-0000-0000CA1B0000}"/>
    <cellStyle name="Comma 2 3 2 5 2 2 2 2" xfId="3090" xr:uid="{00000000-0005-0000-0000-0000CB1B0000}"/>
    <cellStyle name="Comma 2 3 2 5 2 2 2 2 2" xfId="12385" xr:uid="{00000000-0005-0000-0000-0000CC1B0000}"/>
    <cellStyle name="Comma 2 3 2 5 2 2 2 2 3" xfId="9293" xr:uid="{00000000-0005-0000-0000-0000CD1B0000}"/>
    <cellStyle name="Comma 2 3 2 5 2 2 2 3" xfId="4636" xr:uid="{00000000-0005-0000-0000-0000CE1B0000}"/>
    <cellStyle name="Comma 2 3 2 5 2 2 2 3 2" xfId="13931" xr:uid="{00000000-0005-0000-0000-0000CF1B0000}"/>
    <cellStyle name="Comma 2 3 2 5 2 2 2 3 3" xfId="7747" xr:uid="{00000000-0005-0000-0000-0000D01B0000}"/>
    <cellStyle name="Comma 2 3 2 5 2 2 2 4" xfId="10839" xr:uid="{00000000-0005-0000-0000-0000D11B0000}"/>
    <cellStyle name="Comma 2 3 2 5 2 2 2 5" xfId="6201" xr:uid="{00000000-0005-0000-0000-0000D21B0000}"/>
    <cellStyle name="Comma 2 3 2 5 2 2 3" xfId="2155" xr:uid="{00000000-0005-0000-0000-0000D31B0000}"/>
    <cellStyle name="Comma 2 3 2 5 2 2 3 2" xfId="11450" xr:uid="{00000000-0005-0000-0000-0000D41B0000}"/>
    <cellStyle name="Comma 2 3 2 5 2 2 3 3" xfId="8358" xr:uid="{00000000-0005-0000-0000-0000D51B0000}"/>
    <cellStyle name="Comma 2 3 2 5 2 2 4" xfId="4025" xr:uid="{00000000-0005-0000-0000-0000D61B0000}"/>
    <cellStyle name="Comma 2 3 2 5 2 2 4 2" xfId="13320" xr:uid="{00000000-0005-0000-0000-0000D71B0000}"/>
    <cellStyle name="Comma 2 3 2 5 2 2 4 3" xfId="7136" xr:uid="{00000000-0005-0000-0000-0000D81B0000}"/>
    <cellStyle name="Comma 2 3 2 5 2 2 5" xfId="10228" xr:uid="{00000000-0005-0000-0000-0000D91B0000}"/>
    <cellStyle name="Comma 2 3 2 5 2 2 6" xfId="5266" xr:uid="{00000000-0005-0000-0000-0000DA1B0000}"/>
    <cellStyle name="Comma 2 3 2 5 2 3" xfId="1257" xr:uid="{00000000-0005-0000-0000-0000DB1B0000}"/>
    <cellStyle name="Comma 2 3 2 5 2 3 2" xfId="2479" xr:uid="{00000000-0005-0000-0000-0000DC1B0000}"/>
    <cellStyle name="Comma 2 3 2 5 2 3 2 2" xfId="11774" xr:uid="{00000000-0005-0000-0000-0000DD1B0000}"/>
    <cellStyle name="Comma 2 3 2 5 2 3 2 3" xfId="8682" xr:uid="{00000000-0005-0000-0000-0000DE1B0000}"/>
    <cellStyle name="Comma 2 3 2 5 2 3 3" xfId="4349" xr:uid="{00000000-0005-0000-0000-0000DF1B0000}"/>
    <cellStyle name="Comma 2 3 2 5 2 3 3 2" xfId="13644" xr:uid="{00000000-0005-0000-0000-0000E01B0000}"/>
    <cellStyle name="Comma 2 3 2 5 2 3 3 3" xfId="7460" xr:uid="{00000000-0005-0000-0000-0000E11B0000}"/>
    <cellStyle name="Comma 2 3 2 5 2 3 4" xfId="10552" xr:uid="{00000000-0005-0000-0000-0000E21B0000}"/>
    <cellStyle name="Comma 2 3 2 5 2 3 5" xfId="5590" xr:uid="{00000000-0005-0000-0000-0000E31B0000}"/>
    <cellStyle name="Comma 2 3 2 5 2 4" xfId="517" xr:uid="{00000000-0005-0000-0000-0000E41B0000}"/>
    <cellStyle name="Comma 2 3 2 5 2 4 2" xfId="2674" xr:uid="{00000000-0005-0000-0000-0000E51B0000}"/>
    <cellStyle name="Comma 2 3 2 5 2 4 2 2" xfId="11969" xr:uid="{00000000-0005-0000-0000-0000E61B0000}"/>
    <cellStyle name="Comma 2 3 2 5 2 4 2 3" xfId="8877" xr:uid="{00000000-0005-0000-0000-0000E71B0000}"/>
    <cellStyle name="Comma 2 3 2 5 2 4 3" xfId="3609" xr:uid="{00000000-0005-0000-0000-0000E81B0000}"/>
    <cellStyle name="Comma 2 3 2 5 2 4 3 2" xfId="12904" xr:uid="{00000000-0005-0000-0000-0000E91B0000}"/>
    <cellStyle name="Comma 2 3 2 5 2 4 3 3" xfId="6720" xr:uid="{00000000-0005-0000-0000-0000EA1B0000}"/>
    <cellStyle name="Comma 2 3 2 5 2 4 4" xfId="9812" xr:uid="{00000000-0005-0000-0000-0000EB1B0000}"/>
    <cellStyle name="Comma 2 3 2 5 2 4 5" xfId="5785" xr:uid="{00000000-0005-0000-0000-0000EC1B0000}"/>
    <cellStyle name="Comma 2 3 2 5 2 5" xfId="1739" xr:uid="{00000000-0005-0000-0000-0000ED1B0000}"/>
    <cellStyle name="Comma 2 3 2 5 2 5 2" xfId="11034" xr:uid="{00000000-0005-0000-0000-0000EE1B0000}"/>
    <cellStyle name="Comma 2 3 2 5 2 5 3" xfId="7942" xr:uid="{00000000-0005-0000-0000-0000EF1B0000}"/>
    <cellStyle name="Comma 2 3 2 5 2 6" xfId="3414" xr:uid="{00000000-0005-0000-0000-0000F01B0000}"/>
    <cellStyle name="Comma 2 3 2 5 2 6 2" xfId="12709" xr:uid="{00000000-0005-0000-0000-0000F11B0000}"/>
    <cellStyle name="Comma 2 3 2 5 2 6 3" xfId="6525" xr:uid="{00000000-0005-0000-0000-0000F21B0000}"/>
    <cellStyle name="Comma 2 3 2 5 2 7" xfId="9617" xr:uid="{00000000-0005-0000-0000-0000F31B0000}"/>
    <cellStyle name="Comma 2 3 2 5 2 8" xfId="4850" xr:uid="{00000000-0005-0000-0000-0000F41B0000}"/>
    <cellStyle name="Comma 2 3 2 5 3" xfId="788" xr:uid="{00000000-0005-0000-0000-0000F51B0000}"/>
    <cellStyle name="Comma 2 3 2 5 3 2" xfId="1399" xr:uid="{00000000-0005-0000-0000-0000F61B0000}"/>
    <cellStyle name="Comma 2 3 2 5 3 2 2" xfId="2945" xr:uid="{00000000-0005-0000-0000-0000F71B0000}"/>
    <cellStyle name="Comma 2 3 2 5 3 2 2 2" xfId="12240" xr:uid="{00000000-0005-0000-0000-0000F81B0000}"/>
    <cellStyle name="Comma 2 3 2 5 3 2 2 3" xfId="9148" xr:uid="{00000000-0005-0000-0000-0000F91B0000}"/>
    <cellStyle name="Comma 2 3 2 5 3 2 3" xfId="4491" xr:uid="{00000000-0005-0000-0000-0000FA1B0000}"/>
    <cellStyle name="Comma 2 3 2 5 3 2 3 2" xfId="13786" xr:uid="{00000000-0005-0000-0000-0000FB1B0000}"/>
    <cellStyle name="Comma 2 3 2 5 3 2 3 3" xfId="7602" xr:uid="{00000000-0005-0000-0000-0000FC1B0000}"/>
    <cellStyle name="Comma 2 3 2 5 3 2 4" xfId="10694" xr:uid="{00000000-0005-0000-0000-0000FD1B0000}"/>
    <cellStyle name="Comma 2 3 2 5 3 2 5" xfId="6056" xr:uid="{00000000-0005-0000-0000-0000FE1B0000}"/>
    <cellStyle name="Comma 2 3 2 5 3 3" xfId="2010" xr:uid="{00000000-0005-0000-0000-0000FF1B0000}"/>
    <cellStyle name="Comma 2 3 2 5 3 3 2" xfId="11305" xr:uid="{00000000-0005-0000-0000-0000001C0000}"/>
    <cellStyle name="Comma 2 3 2 5 3 3 3" xfId="8213" xr:uid="{00000000-0005-0000-0000-0000011C0000}"/>
    <cellStyle name="Comma 2 3 2 5 3 4" xfId="3880" xr:uid="{00000000-0005-0000-0000-0000021C0000}"/>
    <cellStyle name="Comma 2 3 2 5 3 4 2" xfId="13175" xr:uid="{00000000-0005-0000-0000-0000031C0000}"/>
    <cellStyle name="Comma 2 3 2 5 3 4 3" xfId="6991" xr:uid="{00000000-0005-0000-0000-0000041C0000}"/>
    <cellStyle name="Comma 2 3 2 5 3 5" xfId="10083" xr:uid="{00000000-0005-0000-0000-0000051C0000}"/>
    <cellStyle name="Comma 2 3 2 5 3 6" xfId="5121" xr:uid="{00000000-0005-0000-0000-0000061C0000}"/>
    <cellStyle name="Comma 2 3 2 5 4" xfId="1112" xr:uid="{00000000-0005-0000-0000-0000071C0000}"/>
    <cellStyle name="Comma 2 3 2 5 4 2" xfId="2334" xr:uid="{00000000-0005-0000-0000-0000081C0000}"/>
    <cellStyle name="Comma 2 3 2 5 4 2 2" xfId="11629" xr:uid="{00000000-0005-0000-0000-0000091C0000}"/>
    <cellStyle name="Comma 2 3 2 5 4 2 3" xfId="8537" xr:uid="{00000000-0005-0000-0000-00000A1C0000}"/>
    <cellStyle name="Comma 2 3 2 5 4 3" xfId="4204" xr:uid="{00000000-0005-0000-0000-00000B1C0000}"/>
    <cellStyle name="Comma 2 3 2 5 4 3 2" xfId="13499" xr:uid="{00000000-0005-0000-0000-00000C1C0000}"/>
    <cellStyle name="Comma 2 3 2 5 4 3 3" xfId="7315" xr:uid="{00000000-0005-0000-0000-00000D1C0000}"/>
    <cellStyle name="Comma 2 3 2 5 4 4" xfId="10407" xr:uid="{00000000-0005-0000-0000-00000E1C0000}"/>
    <cellStyle name="Comma 2 3 2 5 4 5" xfId="5445" xr:uid="{00000000-0005-0000-0000-00000F1C0000}"/>
    <cellStyle name="Comma 2 3 2 5 5" xfId="355" xr:uid="{00000000-0005-0000-0000-0000101C0000}"/>
    <cellStyle name="Comma 2 3 2 5 5 2" xfId="2512" xr:uid="{00000000-0005-0000-0000-0000111C0000}"/>
    <cellStyle name="Comma 2 3 2 5 5 2 2" xfId="11807" xr:uid="{00000000-0005-0000-0000-0000121C0000}"/>
    <cellStyle name="Comma 2 3 2 5 5 2 3" xfId="8715" xr:uid="{00000000-0005-0000-0000-0000131C0000}"/>
    <cellStyle name="Comma 2 3 2 5 5 3" xfId="3447" xr:uid="{00000000-0005-0000-0000-0000141C0000}"/>
    <cellStyle name="Comma 2 3 2 5 5 3 2" xfId="12742" xr:uid="{00000000-0005-0000-0000-0000151C0000}"/>
    <cellStyle name="Comma 2 3 2 5 5 3 3" xfId="6558" xr:uid="{00000000-0005-0000-0000-0000161C0000}"/>
    <cellStyle name="Comma 2 3 2 5 5 4" xfId="9650" xr:uid="{00000000-0005-0000-0000-0000171C0000}"/>
    <cellStyle name="Comma 2 3 2 5 5 5" xfId="5623" xr:uid="{00000000-0005-0000-0000-0000181C0000}"/>
    <cellStyle name="Comma 2 3 2 5 6" xfId="1577" xr:uid="{00000000-0005-0000-0000-0000191C0000}"/>
    <cellStyle name="Comma 2 3 2 5 6 2" xfId="10872" xr:uid="{00000000-0005-0000-0000-00001A1C0000}"/>
    <cellStyle name="Comma 2 3 2 5 6 3" xfId="7780" xr:uid="{00000000-0005-0000-0000-00001B1C0000}"/>
    <cellStyle name="Comma 2 3 2 5 7" xfId="3269" xr:uid="{00000000-0005-0000-0000-00001C1C0000}"/>
    <cellStyle name="Comma 2 3 2 5 7 2" xfId="12564" xr:uid="{00000000-0005-0000-0000-00001D1C0000}"/>
    <cellStyle name="Comma 2 3 2 5 7 3" xfId="6380" xr:uid="{00000000-0005-0000-0000-00001E1C0000}"/>
    <cellStyle name="Comma 2 3 2 5 8" xfId="9472" xr:uid="{00000000-0005-0000-0000-00001F1C0000}"/>
    <cellStyle name="Comma 2 3 2 5 9" xfId="4688" xr:uid="{00000000-0005-0000-0000-0000201C0000}"/>
    <cellStyle name="Comma 2 3 2 6" xfId="160" xr:uid="{00000000-0005-0000-0000-0000211C0000}"/>
    <cellStyle name="Comma 2 3 2 6 2" xfId="771" xr:uid="{00000000-0005-0000-0000-0000221C0000}"/>
    <cellStyle name="Comma 2 3 2 6 2 2" xfId="1382" xr:uid="{00000000-0005-0000-0000-0000231C0000}"/>
    <cellStyle name="Comma 2 3 2 6 2 2 2" xfId="2928" xr:uid="{00000000-0005-0000-0000-0000241C0000}"/>
    <cellStyle name="Comma 2 3 2 6 2 2 2 2" xfId="12223" xr:uid="{00000000-0005-0000-0000-0000251C0000}"/>
    <cellStyle name="Comma 2 3 2 6 2 2 2 3" xfId="9131" xr:uid="{00000000-0005-0000-0000-0000261C0000}"/>
    <cellStyle name="Comma 2 3 2 6 2 2 3" xfId="4474" xr:uid="{00000000-0005-0000-0000-0000271C0000}"/>
    <cellStyle name="Comma 2 3 2 6 2 2 3 2" xfId="13769" xr:uid="{00000000-0005-0000-0000-0000281C0000}"/>
    <cellStyle name="Comma 2 3 2 6 2 2 3 3" xfId="7585" xr:uid="{00000000-0005-0000-0000-0000291C0000}"/>
    <cellStyle name="Comma 2 3 2 6 2 2 4" xfId="10677" xr:uid="{00000000-0005-0000-0000-00002A1C0000}"/>
    <cellStyle name="Comma 2 3 2 6 2 2 5" xfId="6039" xr:uid="{00000000-0005-0000-0000-00002B1C0000}"/>
    <cellStyle name="Comma 2 3 2 6 2 3" xfId="1993" xr:uid="{00000000-0005-0000-0000-00002C1C0000}"/>
    <cellStyle name="Comma 2 3 2 6 2 3 2" xfId="11288" xr:uid="{00000000-0005-0000-0000-00002D1C0000}"/>
    <cellStyle name="Comma 2 3 2 6 2 3 3" xfId="8196" xr:uid="{00000000-0005-0000-0000-00002E1C0000}"/>
    <cellStyle name="Comma 2 3 2 6 2 4" xfId="3863" xr:uid="{00000000-0005-0000-0000-00002F1C0000}"/>
    <cellStyle name="Comma 2 3 2 6 2 4 2" xfId="13158" xr:uid="{00000000-0005-0000-0000-0000301C0000}"/>
    <cellStyle name="Comma 2 3 2 6 2 4 3" xfId="6974" xr:uid="{00000000-0005-0000-0000-0000311C0000}"/>
    <cellStyle name="Comma 2 3 2 6 2 5" xfId="10066" xr:uid="{00000000-0005-0000-0000-0000321C0000}"/>
    <cellStyle name="Comma 2 3 2 6 2 6" xfId="5104" xr:uid="{00000000-0005-0000-0000-0000331C0000}"/>
    <cellStyle name="Comma 2 3 2 6 3" xfId="1095" xr:uid="{00000000-0005-0000-0000-0000341C0000}"/>
    <cellStyle name="Comma 2 3 2 6 3 2" xfId="2317" xr:uid="{00000000-0005-0000-0000-0000351C0000}"/>
    <cellStyle name="Comma 2 3 2 6 3 2 2" xfId="11612" xr:uid="{00000000-0005-0000-0000-0000361C0000}"/>
    <cellStyle name="Comma 2 3 2 6 3 2 3" xfId="8520" xr:uid="{00000000-0005-0000-0000-0000371C0000}"/>
    <cellStyle name="Comma 2 3 2 6 3 3" xfId="4187" xr:uid="{00000000-0005-0000-0000-0000381C0000}"/>
    <cellStyle name="Comma 2 3 2 6 3 3 2" xfId="13482" xr:uid="{00000000-0005-0000-0000-0000391C0000}"/>
    <cellStyle name="Comma 2 3 2 6 3 3 3" xfId="7298" xr:uid="{00000000-0005-0000-0000-00003A1C0000}"/>
    <cellStyle name="Comma 2 3 2 6 3 4" xfId="10390" xr:uid="{00000000-0005-0000-0000-00003B1C0000}"/>
    <cellStyle name="Comma 2 3 2 6 3 5" xfId="5428" xr:uid="{00000000-0005-0000-0000-00003C1C0000}"/>
    <cellStyle name="Comma 2 3 2 6 4" xfId="500" xr:uid="{00000000-0005-0000-0000-00003D1C0000}"/>
    <cellStyle name="Comma 2 3 2 6 4 2" xfId="2657" xr:uid="{00000000-0005-0000-0000-00003E1C0000}"/>
    <cellStyle name="Comma 2 3 2 6 4 2 2" xfId="11952" xr:uid="{00000000-0005-0000-0000-00003F1C0000}"/>
    <cellStyle name="Comma 2 3 2 6 4 2 3" xfId="8860" xr:uid="{00000000-0005-0000-0000-0000401C0000}"/>
    <cellStyle name="Comma 2 3 2 6 4 3" xfId="3592" xr:uid="{00000000-0005-0000-0000-0000411C0000}"/>
    <cellStyle name="Comma 2 3 2 6 4 3 2" xfId="12887" xr:uid="{00000000-0005-0000-0000-0000421C0000}"/>
    <cellStyle name="Comma 2 3 2 6 4 3 3" xfId="6703" xr:uid="{00000000-0005-0000-0000-0000431C0000}"/>
    <cellStyle name="Comma 2 3 2 6 4 4" xfId="9795" xr:uid="{00000000-0005-0000-0000-0000441C0000}"/>
    <cellStyle name="Comma 2 3 2 6 4 5" xfId="5768" xr:uid="{00000000-0005-0000-0000-0000451C0000}"/>
    <cellStyle name="Comma 2 3 2 6 5" xfId="1722" xr:uid="{00000000-0005-0000-0000-0000461C0000}"/>
    <cellStyle name="Comma 2 3 2 6 5 2" xfId="11017" xr:uid="{00000000-0005-0000-0000-0000471C0000}"/>
    <cellStyle name="Comma 2 3 2 6 5 3" xfId="7925" xr:uid="{00000000-0005-0000-0000-0000481C0000}"/>
    <cellStyle name="Comma 2 3 2 6 6" xfId="3252" xr:uid="{00000000-0005-0000-0000-0000491C0000}"/>
    <cellStyle name="Comma 2 3 2 6 6 2" xfId="12547" xr:uid="{00000000-0005-0000-0000-00004A1C0000}"/>
    <cellStyle name="Comma 2 3 2 6 6 3" xfId="6363" xr:uid="{00000000-0005-0000-0000-00004B1C0000}"/>
    <cellStyle name="Comma 2 3 2 6 7" xfId="9455" xr:uid="{00000000-0005-0000-0000-00004C1C0000}"/>
    <cellStyle name="Comma 2 3 2 6 8" xfId="4833" xr:uid="{00000000-0005-0000-0000-00004D1C0000}"/>
    <cellStyle name="Comma 2 3 2 7" xfId="250" xr:uid="{00000000-0005-0000-0000-00004E1C0000}"/>
    <cellStyle name="Comma 2 3 2 7 2" xfId="861" xr:uid="{00000000-0005-0000-0000-00004F1C0000}"/>
    <cellStyle name="Comma 2 3 2 7 2 2" xfId="1472" xr:uid="{00000000-0005-0000-0000-0000501C0000}"/>
    <cellStyle name="Comma 2 3 2 7 2 2 2" xfId="3018" xr:uid="{00000000-0005-0000-0000-0000511C0000}"/>
    <cellStyle name="Comma 2 3 2 7 2 2 2 2" xfId="12313" xr:uid="{00000000-0005-0000-0000-0000521C0000}"/>
    <cellStyle name="Comma 2 3 2 7 2 2 2 3" xfId="9221" xr:uid="{00000000-0005-0000-0000-0000531C0000}"/>
    <cellStyle name="Comma 2 3 2 7 2 2 3" xfId="4564" xr:uid="{00000000-0005-0000-0000-0000541C0000}"/>
    <cellStyle name="Comma 2 3 2 7 2 2 3 2" xfId="13859" xr:uid="{00000000-0005-0000-0000-0000551C0000}"/>
    <cellStyle name="Comma 2 3 2 7 2 2 3 3" xfId="7675" xr:uid="{00000000-0005-0000-0000-0000561C0000}"/>
    <cellStyle name="Comma 2 3 2 7 2 2 4" xfId="10767" xr:uid="{00000000-0005-0000-0000-0000571C0000}"/>
    <cellStyle name="Comma 2 3 2 7 2 2 5" xfId="6129" xr:uid="{00000000-0005-0000-0000-0000581C0000}"/>
    <cellStyle name="Comma 2 3 2 7 2 3" xfId="2083" xr:uid="{00000000-0005-0000-0000-0000591C0000}"/>
    <cellStyle name="Comma 2 3 2 7 2 3 2" xfId="11378" xr:uid="{00000000-0005-0000-0000-00005A1C0000}"/>
    <cellStyle name="Comma 2 3 2 7 2 3 3" xfId="8286" xr:uid="{00000000-0005-0000-0000-00005B1C0000}"/>
    <cellStyle name="Comma 2 3 2 7 2 4" xfId="3953" xr:uid="{00000000-0005-0000-0000-00005C1C0000}"/>
    <cellStyle name="Comma 2 3 2 7 2 4 2" xfId="13248" xr:uid="{00000000-0005-0000-0000-00005D1C0000}"/>
    <cellStyle name="Comma 2 3 2 7 2 4 3" xfId="7064" xr:uid="{00000000-0005-0000-0000-00005E1C0000}"/>
    <cellStyle name="Comma 2 3 2 7 2 5" xfId="10156" xr:uid="{00000000-0005-0000-0000-00005F1C0000}"/>
    <cellStyle name="Comma 2 3 2 7 2 6" xfId="5194" xr:uid="{00000000-0005-0000-0000-0000601C0000}"/>
    <cellStyle name="Comma 2 3 2 7 3" xfId="1185" xr:uid="{00000000-0005-0000-0000-0000611C0000}"/>
    <cellStyle name="Comma 2 3 2 7 3 2" xfId="2407" xr:uid="{00000000-0005-0000-0000-0000621C0000}"/>
    <cellStyle name="Comma 2 3 2 7 3 2 2" xfId="11702" xr:uid="{00000000-0005-0000-0000-0000631C0000}"/>
    <cellStyle name="Comma 2 3 2 7 3 2 3" xfId="8610" xr:uid="{00000000-0005-0000-0000-0000641C0000}"/>
    <cellStyle name="Comma 2 3 2 7 3 3" xfId="4277" xr:uid="{00000000-0005-0000-0000-0000651C0000}"/>
    <cellStyle name="Comma 2 3 2 7 3 3 2" xfId="13572" xr:uid="{00000000-0005-0000-0000-0000661C0000}"/>
    <cellStyle name="Comma 2 3 2 7 3 3 3" xfId="7388" xr:uid="{00000000-0005-0000-0000-0000671C0000}"/>
    <cellStyle name="Comma 2 3 2 7 3 4" xfId="10480" xr:uid="{00000000-0005-0000-0000-0000681C0000}"/>
    <cellStyle name="Comma 2 3 2 7 3 5" xfId="5518" xr:uid="{00000000-0005-0000-0000-0000691C0000}"/>
    <cellStyle name="Comma 2 3 2 7 4" xfId="428" xr:uid="{00000000-0005-0000-0000-00006A1C0000}"/>
    <cellStyle name="Comma 2 3 2 7 4 2" xfId="2585" xr:uid="{00000000-0005-0000-0000-00006B1C0000}"/>
    <cellStyle name="Comma 2 3 2 7 4 2 2" xfId="11880" xr:uid="{00000000-0005-0000-0000-00006C1C0000}"/>
    <cellStyle name="Comma 2 3 2 7 4 2 3" xfId="8788" xr:uid="{00000000-0005-0000-0000-00006D1C0000}"/>
    <cellStyle name="Comma 2 3 2 7 4 3" xfId="3520" xr:uid="{00000000-0005-0000-0000-00006E1C0000}"/>
    <cellStyle name="Comma 2 3 2 7 4 3 2" xfId="12815" xr:uid="{00000000-0005-0000-0000-00006F1C0000}"/>
    <cellStyle name="Comma 2 3 2 7 4 3 3" xfId="6631" xr:uid="{00000000-0005-0000-0000-0000701C0000}"/>
    <cellStyle name="Comma 2 3 2 7 4 4" xfId="9723" xr:uid="{00000000-0005-0000-0000-0000711C0000}"/>
    <cellStyle name="Comma 2 3 2 7 4 5" xfId="5696" xr:uid="{00000000-0005-0000-0000-0000721C0000}"/>
    <cellStyle name="Comma 2 3 2 7 5" xfId="1650" xr:uid="{00000000-0005-0000-0000-0000731C0000}"/>
    <cellStyle name="Comma 2 3 2 7 5 2" xfId="10945" xr:uid="{00000000-0005-0000-0000-0000741C0000}"/>
    <cellStyle name="Comma 2 3 2 7 5 3" xfId="7853" xr:uid="{00000000-0005-0000-0000-0000751C0000}"/>
    <cellStyle name="Comma 2 3 2 7 6" xfId="3342" xr:uid="{00000000-0005-0000-0000-0000761C0000}"/>
    <cellStyle name="Comma 2 3 2 7 6 2" xfId="12637" xr:uid="{00000000-0005-0000-0000-0000771C0000}"/>
    <cellStyle name="Comma 2 3 2 7 6 3" xfId="6453" xr:uid="{00000000-0005-0000-0000-0000781C0000}"/>
    <cellStyle name="Comma 2 3 2 7 7" xfId="9545" xr:uid="{00000000-0005-0000-0000-0000791C0000}"/>
    <cellStyle name="Comma 2 3 2 7 8" xfId="4761" xr:uid="{00000000-0005-0000-0000-00007A1C0000}"/>
    <cellStyle name="Comma 2 3 2 8" xfId="88" xr:uid="{00000000-0005-0000-0000-00007B1C0000}"/>
    <cellStyle name="Comma 2 3 2 8 2" xfId="699" xr:uid="{00000000-0005-0000-0000-00007C1C0000}"/>
    <cellStyle name="Comma 2 3 2 8 2 2" xfId="1346" xr:uid="{00000000-0005-0000-0000-00007D1C0000}"/>
    <cellStyle name="Comma 2 3 2 8 2 2 2" xfId="2856" xr:uid="{00000000-0005-0000-0000-00007E1C0000}"/>
    <cellStyle name="Comma 2 3 2 8 2 2 2 2" xfId="12151" xr:uid="{00000000-0005-0000-0000-00007F1C0000}"/>
    <cellStyle name="Comma 2 3 2 8 2 2 2 3" xfId="9059" xr:uid="{00000000-0005-0000-0000-0000801C0000}"/>
    <cellStyle name="Comma 2 3 2 8 2 2 3" xfId="4438" xr:uid="{00000000-0005-0000-0000-0000811C0000}"/>
    <cellStyle name="Comma 2 3 2 8 2 2 3 2" xfId="13733" xr:uid="{00000000-0005-0000-0000-0000821C0000}"/>
    <cellStyle name="Comma 2 3 2 8 2 2 3 3" xfId="7549" xr:uid="{00000000-0005-0000-0000-0000831C0000}"/>
    <cellStyle name="Comma 2 3 2 8 2 2 4" xfId="10641" xr:uid="{00000000-0005-0000-0000-0000841C0000}"/>
    <cellStyle name="Comma 2 3 2 8 2 2 5" xfId="5967" xr:uid="{00000000-0005-0000-0000-0000851C0000}"/>
    <cellStyle name="Comma 2 3 2 8 2 3" xfId="1921" xr:uid="{00000000-0005-0000-0000-0000861C0000}"/>
    <cellStyle name="Comma 2 3 2 8 2 3 2" xfId="11216" xr:uid="{00000000-0005-0000-0000-0000871C0000}"/>
    <cellStyle name="Comma 2 3 2 8 2 3 3" xfId="8124" xr:uid="{00000000-0005-0000-0000-0000881C0000}"/>
    <cellStyle name="Comma 2 3 2 8 2 4" xfId="3791" xr:uid="{00000000-0005-0000-0000-0000891C0000}"/>
    <cellStyle name="Comma 2 3 2 8 2 4 2" xfId="13086" xr:uid="{00000000-0005-0000-0000-00008A1C0000}"/>
    <cellStyle name="Comma 2 3 2 8 2 4 3" xfId="6902" xr:uid="{00000000-0005-0000-0000-00008B1C0000}"/>
    <cellStyle name="Comma 2 3 2 8 2 5" xfId="9994" xr:uid="{00000000-0005-0000-0000-00008C1C0000}"/>
    <cellStyle name="Comma 2 3 2 8 2 6" xfId="5032" xr:uid="{00000000-0005-0000-0000-00008D1C0000}"/>
    <cellStyle name="Comma 2 3 2 8 3" xfId="1023" xr:uid="{00000000-0005-0000-0000-00008E1C0000}"/>
    <cellStyle name="Comma 2 3 2 8 3 2" xfId="2245" xr:uid="{00000000-0005-0000-0000-00008F1C0000}"/>
    <cellStyle name="Comma 2 3 2 8 3 2 2" xfId="11540" xr:uid="{00000000-0005-0000-0000-0000901C0000}"/>
    <cellStyle name="Comma 2 3 2 8 3 2 3" xfId="8448" xr:uid="{00000000-0005-0000-0000-0000911C0000}"/>
    <cellStyle name="Comma 2 3 2 8 3 3" xfId="4115" xr:uid="{00000000-0005-0000-0000-0000921C0000}"/>
    <cellStyle name="Comma 2 3 2 8 3 3 2" xfId="13410" xr:uid="{00000000-0005-0000-0000-0000931C0000}"/>
    <cellStyle name="Comma 2 3 2 8 3 3 3" xfId="7226" xr:uid="{00000000-0005-0000-0000-0000941C0000}"/>
    <cellStyle name="Comma 2 3 2 8 3 4" xfId="10318" xr:uid="{00000000-0005-0000-0000-0000951C0000}"/>
    <cellStyle name="Comma 2 3 2 8 3 5" xfId="5356" xr:uid="{00000000-0005-0000-0000-0000961C0000}"/>
    <cellStyle name="Comma 2 3 2 8 4" xfId="615" xr:uid="{00000000-0005-0000-0000-0000971C0000}"/>
    <cellStyle name="Comma 2 3 2 8 4 2" xfId="2772" xr:uid="{00000000-0005-0000-0000-0000981C0000}"/>
    <cellStyle name="Comma 2 3 2 8 4 2 2" xfId="12067" xr:uid="{00000000-0005-0000-0000-0000991C0000}"/>
    <cellStyle name="Comma 2 3 2 8 4 2 3" xfId="8975" xr:uid="{00000000-0005-0000-0000-00009A1C0000}"/>
    <cellStyle name="Comma 2 3 2 8 4 3" xfId="3707" xr:uid="{00000000-0005-0000-0000-00009B1C0000}"/>
    <cellStyle name="Comma 2 3 2 8 4 3 2" xfId="13002" xr:uid="{00000000-0005-0000-0000-00009C1C0000}"/>
    <cellStyle name="Comma 2 3 2 8 4 3 3" xfId="6818" xr:uid="{00000000-0005-0000-0000-00009D1C0000}"/>
    <cellStyle name="Comma 2 3 2 8 4 4" xfId="9910" xr:uid="{00000000-0005-0000-0000-00009E1C0000}"/>
    <cellStyle name="Comma 2 3 2 8 4 5" xfId="5883" xr:uid="{00000000-0005-0000-0000-00009F1C0000}"/>
    <cellStyle name="Comma 2 3 2 8 5" xfId="1837" xr:uid="{00000000-0005-0000-0000-0000A01C0000}"/>
    <cellStyle name="Comma 2 3 2 8 5 2" xfId="11132" xr:uid="{00000000-0005-0000-0000-0000A11C0000}"/>
    <cellStyle name="Comma 2 3 2 8 5 3" xfId="8040" xr:uid="{00000000-0005-0000-0000-0000A21C0000}"/>
    <cellStyle name="Comma 2 3 2 8 6" xfId="3180" xr:uid="{00000000-0005-0000-0000-0000A31C0000}"/>
    <cellStyle name="Comma 2 3 2 8 6 2" xfId="12475" xr:uid="{00000000-0005-0000-0000-0000A41C0000}"/>
    <cellStyle name="Comma 2 3 2 8 6 3" xfId="6291" xr:uid="{00000000-0005-0000-0000-0000A51C0000}"/>
    <cellStyle name="Comma 2 3 2 8 7" xfId="9383" xr:uid="{00000000-0005-0000-0000-0000A61C0000}"/>
    <cellStyle name="Comma 2 3 2 8 8" xfId="4948" xr:uid="{00000000-0005-0000-0000-0000A71C0000}"/>
    <cellStyle name="Comma 2 3 2 9" xfId="625" xr:uid="{00000000-0005-0000-0000-0000A81C0000}"/>
    <cellStyle name="Comma 2 3 2 9 2" xfId="1273" xr:uid="{00000000-0005-0000-0000-0000A91C0000}"/>
    <cellStyle name="Comma 2 3 2 9 2 2" xfId="2782" xr:uid="{00000000-0005-0000-0000-0000AA1C0000}"/>
    <cellStyle name="Comma 2 3 2 9 2 2 2" xfId="12077" xr:uid="{00000000-0005-0000-0000-0000AB1C0000}"/>
    <cellStyle name="Comma 2 3 2 9 2 2 3" xfId="8985" xr:uid="{00000000-0005-0000-0000-0000AC1C0000}"/>
    <cellStyle name="Comma 2 3 2 9 2 3" xfId="4365" xr:uid="{00000000-0005-0000-0000-0000AD1C0000}"/>
    <cellStyle name="Comma 2 3 2 9 2 3 2" xfId="13660" xr:uid="{00000000-0005-0000-0000-0000AE1C0000}"/>
    <cellStyle name="Comma 2 3 2 9 2 3 3" xfId="7476" xr:uid="{00000000-0005-0000-0000-0000AF1C0000}"/>
    <cellStyle name="Comma 2 3 2 9 2 4" xfId="10568" xr:uid="{00000000-0005-0000-0000-0000B01C0000}"/>
    <cellStyle name="Comma 2 3 2 9 2 5" xfId="5893" xr:uid="{00000000-0005-0000-0000-0000B11C0000}"/>
    <cellStyle name="Comma 2 3 2 9 3" xfId="1847" xr:uid="{00000000-0005-0000-0000-0000B21C0000}"/>
    <cellStyle name="Comma 2 3 2 9 3 2" xfId="11142" xr:uid="{00000000-0005-0000-0000-0000B31C0000}"/>
    <cellStyle name="Comma 2 3 2 9 3 3" xfId="8050" xr:uid="{00000000-0005-0000-0000-0000B41C0000}"/>
    <cellStyle name="Comma 2 3 2 9 4" xfId="3717" xr:uid="{00000000-0005-0000-0000-0000B51C0000}"/>
    <cellStyle name="Comma 2 3 2 9 4 2" xfId="13012" xr:uid="{00000000-0005-0000-0000-0000B61C0000}"/>
    <cellStyle name="Comma 2 3 2 9 4 3" xfId="6828" xr:uid="{00000000-0005-0000-0000-0000B71C0000}"/>
    <cellStyle name="Comma 2 3 2 9 5" xfId="9920" xr:uid="{00000000-0005-0000-0000-0000B81C0000}"/>
    <cellStyle name="Comma 2 3 2 9 6" xfId="4958" xr:uid="{00000000-0005-0000-0000-0000B91C0000}"/>
    <cellStyle name="Comma 2 3 3" xfId="20" xr:uid="{00000000-0005-0000-0000-0000BA1C0000}"/>
    <cellStyle name="Comma 2 3 3 10" xfId="342" xr:uid="{00000000-0005-0000-0000-0000BB1C0000}"/>
    <cellStyle name="Comma 2 3 3 10 2" xfId="2499" xr:uid="{00000000-0005-0000-0000-0000BC1C0000}"/>
    <cellStyle name="Comma 2 3 3 10 2 2" xfId="11794" xr:uid="{00000000-0005-0000-0000-0000BD1C0000}"/>
    <cellStyle name="Comma 2 3 3 10 2 3" xfId="8702" xr:uid="{00000000-0005-0000-0000-0000BE1C0000}"/>
    <cellStyle name="Comma 2 3 3 10 3" xfId="3434" xr:uid="{00000000-0005-0000-0000-0000BF1C0000}"/>
    <cellStyle name="Comma 2 3 3 10 3 2" xfId="12729" xr:uid="{00000000-0005-0000-0000-0000C01C0000}"/>
    <cellStyle name="Comma 2 3 3 10 3 3" xfId="6545" xr:uid="{00000000-0005-0000-0000-0000C11C0000}"/>
    <cellStyle name="Comma 2 3 3 10 4" xfId="9637" xr:uid="{00000000-0005-0000-0000-0000C21C0000}"/>
    <cellStyle name="Comma 2 3 3 10 5" xfId="5610" xr:uid="{00000000-0005-0000-0000-0000C31C0000}"/>
    <cellStyle name="Comma 2 3 3 11" xfId="1564" xr:uid="{00000000-0005-0000-0000-0000C41C0000}"/>
    <cellStyle name="Comma 2 3 3 11 2" xfId="10859" xr:uid="{00000000-0005-0000-0000-0000C51C0000}"/>
    <cellStyle name="Comma 2 3 3 11 3" xfId="7767" xr:uid="{00000000-0005-0000-0000-0000C61C0000}"/>
    <cellStyle name="Comma 2 3 3 12" xfId="3112" xr:uid="{00000000-0005-0000-0000-0000C71C0000}"/>
    <cellStyle name="Comma 2 3 3 12 2" xfId="12407" xr:uid="{00000000-0005-0000-0000-0000C81C0000}"/>
    <cellStyle name="Comma 2 3 3 12 3" xfId="6223" xr:uid="{00000000-0005-0000-0000-0000C91C0000}"/>
    <cellStyle name="Comma 2 3 3 13" xfId="9315" xr:uid="{00000000-0005-0000-0000-0000CA1C0000}"/>
    <cellStyle name="Comma 2 3 3 14" xfId="4675" xr:uid="{00000000-0005-0000-0000-0000CB1C0000}"/>
    <cellStyle name="Comma 2 3 3 2" xfId="38" xr:uid="{00000000-0005-0000-0000-0000CC1C0000}"/>
    <cellStyle name="Comma 2 3 3 2 10" xfId="3130" xr:uid="{00000000-0005-0000-0000-0000CD1C0000}"/>
    <cellStyle name="Comma 2 3 3 2 10 2" xfId="12425" xr:uid="{00000000-0005-0000-0000-0000CE1C0000}"/>
    <cellStyle name="Comma 2 3 3 2 10 3" xfId="6241" xr:uid="{00000000-0005-0000-0000-0000CF1C0000}"/>
    <cellStyle name="Comma 2 3 3 2 11" xfId="9333" xr:uid="{00000000-0005-0000-0000-0000D01C0000}"/>
    <cellStyle name="Comma 2 3 3 2 12" xfId="4712" xr:uid="{00000000-0005-0000-0000-0000D11C0000}"/>
    <cellStyle name="Comma 2 3 3 2 2" xfId="75" xr:uid="{00000000-0005-0000-0000-0000D21C0000}"/>
    <cellStyle name="Comma 2 3 3 2 2 10" xfId="9370" xr:uid="{00000000-0005-0000-0000-0000D31C0000}"/>
    <cellStyle name="Comma 2 3 3 2 2 11" xfId="4748" xr:uid="{00000000-0005-0000-0000-0000D41C0000}"/>
    <cellStyle name="Comma 2 3 3 2 2 2" xfId="237" xr:uid="{00000000-0005-0000-0000-0000D51C0000}"/>
    <cellStyle name="Comma 2 3 3 2 2 2 2" xfId="848" xr:uid="{00000000-0005-0000-0000-0000D61C0000}"/>
    <cellStyle name="Comma 2 3 3 2 2 2 2 2" xfId="1459" xr:uid="{00000000-0005-0000-0000-0000D71C0000}"/>
    <cellStyle name="Comma 2 3 3 2 2 2 2 2 2" xfId="3005" xr:uid="{00000000-0005-0000-0000-0000D81C0000}"/>
    <cellStyle name="Comma 2 3 3 2 2 2 2 2 2 2" xfId="12300" xr:uid="{00000000-0005-0000-0000-0000D91C0000}"/>
    <cellStyle name="Comma 2 3 3 2 2 2 2 2 2 3" xfId="9208" xr:uid="{00000000-0005-0000-0000-0000DA1C0000}"/>
    <cellStyle name="Comma 2 3 3 2 2 2 2 2 3" xfId="4551" xr:uid="{00000000-0005-0000-0000-0000DB1C0000}"/>
    <cellStyle name="Comma 2 3 3 2 2 2 2 2 3 2" xfId="13846" xr:uid="{00000000-0005-0000-0000-0000DC1C0000}"/>
    <cellStyle name="Comma 2 3 3 2 2 2 2 2 3 3" xfId="7662" xr:uid="{00000000-0005-0000-0000-0000DD1C0000}"/>
    <cellStyle name="Comma 2 3 3 2 2 2 2 2 4" xfId="10754" xr:uid="{00000000-0005-0000-0000-0000DE1C0000}"/>
    <cellStyle name="Comma 2 3 3 2 2 2 2 2 5" xfId="6116" xr:uid="{00000000-0005-0000-0000-0000DF1C0000}"/>
    <cellStyle name="Comma 2 3 3 2 2 2 2 3" xfId="2070" xr:uid="{00000000-0005-0000-0000-0000E01C0000}"/>
    <cellStyle name="Comma 2 3 3 2 2 2 2 3 2" xfId="11365" xr:uid="{00000000-0005-0000-0000-0000E11C0000}"/>
    <cellStyle name="Comma 2 3 3 2 2 2 2 3 3" xfId="8273" xr:uid="{00000000-0005-0000-0000-0000E21C0000}"/>
    <cellStyle name="Comma 2 3 3 2 2 2 2 4" xfId="3940" xr:uid="{00000000-0005-0000-0000-0000E31C0000}"/>
    <cellStyle name="Comma 2 3 3 2 2 2 2 4 2" xfId="13235" xr:uid="{00000000-0005-0000-0000-0000E41C0000}"/>
    <cellStyle name="Comma 2 3 3 2 2 2 2 4 3" xfId="7051" xr:uid="{00000000-0005-0000-0000-0000E51C0000}"/>
    <cellStyle name="Comma 2 3 3 2 2 2 2 5" xfId="10143" xr:uid="{00000000-0005-0000-0000-0000E61C0000}"/>
    <cellStyle name="Comma 2 3 3 2 2 2 2 6" xfId="5181" xr:uid="{00000000-0005-0000-0000-0000E71C0000}"/>
    <cellStyle name="Comma 2 3 3 2 2 2 3" xfId="1172" xr:uid="{00000000-0005-0000-0000-0000E81C0000}"/>
    <cellStyle name="Comma 2 3 3 2 2 2 3 2" xfId="2394" xr:uid="{00000000-0005-0000-0000-0000E91C0000}"/>
    <cellStyle name="Comma 2 3 3 2 2 2 3 2 2" xfId="11689" xr:uid="{00000000-0005-0000-0000-0000EA1C0000}"/>
    <cellStyle name="Comma 2 3 3 2 2 2 3 2 3" xfId="8597" xr:uid="{00000000-0005-0000-0000-0000EB1C0000}"/>
    <cellStyle name="Comma 2 3 3 2 2 2 3 3" xfId="4264" xr:uid="{00000000-0005-0000-0000-0000EC1C0000}"/>
    <cellStyle name="Comma 2 3 3 2 2 2 3 3 2" xfId="13559" xr:uid="{00000000-0005-0000-0000-0000ED1C0000}"/>
    <cellStyle name="Comma 2 3 3 2 2 2 3 3 3" xfId="7375" xr:uid="{00000000-0005-0000-0000-0000EE1C0000}"/>
    <cellStyle name="Comma 2 3 3 2 2 2 3 4" xfId="10467" xr:uid="{00000000-0005-0000-0000-0000EF1C0000}"/>
    <cellStyle name="Comma 2 3 3 2 2 2 3 5" xfId="5505" xr:uid="{00000000-0005-0000-0000-0000F01C0000}"/>
    <cellStyle name="Comma 2 3 3 2 2 2 4" xfId="577" xr:uid="{00000000-0005-0000-0000-0000F11C0000}"/>
    <cellStyle name="Comma 2 3 3 2 2 2 4 2" xfId="2734" xr:uid="{00000000-0005-0000-0000-0000F21C0000}"/>
    <cellStyle name="Comma 2 3 3 2 2 2 4 2 2" xfId="12029" xr:uid="{00000000-0005-0000-0000-0000F31C0000}"/>
    <cellStyle name="Comma 2 3 3 2 2 2 4 2 3" xfId="8937" xr:uid="{00000000-0005-0000-0000-0000F41C0000}"/>
    <cellStyle name="Comma 2 3 3 2 2 2 4 3" xfId="3669" xr:uid="{00000000-0005-0000-0000-0000F51C0000}"/>
    <cellStyle name="Comma 2 3 3 2 2 2 4 3 2" xfId="12964" xr:uid="{00000000-0005-0000-0000-0000F61C0000}"/>
    <cellStyle name="Comma 2 3 3 2 2 2 4 3 3" xfId="6780" xr:uid="{00000000-0005-0000-0000-0000F71C0000}"/>
    <cellStyle name="Comma 2 3 3 2 2 2 4 4" xfId="9872" xr:uid="{00000000-0005-0000-0000-0000F81C0000}"/>
    <cellStyle name="Comma 2 3 3 2 2 2 4 5" xfId="5845" xr:uid="{00000000-0005-0000-0000-0000F91C0000}"/>
    <cellStyle name="Comma 2 3 3 2 2 2 5" xfId="1799" xr:uid="{00000000-0005-0000-0000-0000FA1C0000}"/>
    <cellStyle name="Comma 2 3 3 2 2 2 5 2" xfId="11094" xr:uid="{00000000-0005-0000-0000-0000FB1C0000}"/>
    <cellStyle name="Comma 2 3 3 2 2 2 5 3" xfId="8002" xr:uid="{00000000-0005-0000-0000-0000FC1C0000}"/>
    <cellStyle name="Comma 2 3 3 2 2 2 6" xfId="3329" xr:uid="{00000000-0005-0000-0000-0000FD1C0000}"/>
    <cellStyle name="Comma 2 3 3 2 2 2 6 2" xfId="12624" xr:uid="{00000000-0005-0000-0000-0000FE1C0000}"/>
    <cellStyle name="Comma 2 3 3 2 2 2 6 3" xfId="6440" xr:uid="{00000000-0005-0000-0000-0000FF1C0000}"/>
    <cellStyle name="Comma 2 3 3 2 2 2 7" xfId="9532" xr:uid="{00000000-0005-0000-0000-0000001D0000}"/>
    <cellStyle name="Comma 2 3 3 2 2 2 8" xfId="4910" xr:uid="{00000000-0005-0000-0000-0000011D0000}"/>
    <cellStyle name="Comma 2 3 3 2 2 3" xfId="310" xr:uid="{00000000-0005-0000-0000-0000021D0000}"/>
    <cellStyle name="Comma 2 3 3 2 2 3 2" xfId="921" xr:uid="{00000000-0005-0000-0000-0000031D0000}"/>
    <cellStyle name="Comma 2 3 3 2 2 3 2 2" xfId="1532" xr:uid="{00000000-0005-0000-0000-0000041D0000}"/>
    <cellStyle name="Comma 2 3 3 2 2 3 2 2 2" xfId="3078" xr:uid="{00000000-0005-0000-0000-0000051D0000}"/>
    <cellStyle name="Comma 2 3 3 2 2 3 2 2 2 2" xfId="12373" xr:uid="{00000000-0005-0000-0000-0000061D0000}"/>
    <cellStyle name="Comma 2 3 3 2 2 3 2 2 2 3" xfId="9281" xr:uid="{00000000-0005-0000-0000-0000071D0000}"/>
    <cellStyle name="Comma 2 3 3 2 2 3 2 2 3" xfId="4624" xr:uid="{00000000-0005-0000-0000-0000081D0000}"/>
    <cellStyle name="Comma 2 3 3 2 2 3 2 2 3 2" xfId="13919" xr:uid="{00000000-0005-0000-0000-0000091D0000}"/>
    <cellStyle name="Comma 2 3 3 2 2 3 2 2 3 3" xfId="7735" xr:uid="{00000000-0005-0000-0000-00000A1D0000}"/>
    <cellStyle name="Comma 2 3 3 2 2 3 2 2 4" xfId="10827" xr:uid="{00000000-0005-0000-0000-00000B1D0000}"/>
    <cellStyle name="Comma 2 3 3 2 2 3 2 2 5" xfId="6189" xr:uid="{00000000-0005-0000-0000-00000C1D0000}"/>
    <cellStyle name="Comma 2 3 3 2 2 3 2 3" xfId="2143" xr:uid="{00000000-0005-0000-0000-00000D1D0000}"/>
    <cellStyle name="Comma 2 3 3 2 2 3 2 3 2" xfId="11438" xr:uid="{00000000-0005-0000-0000-00000E1D0000}"/>
    <cellStyle name="Comma 2 3 3 2 2 3 2 3 3" xfId="8346" xr:uid="{00000000-0005-0000-0000-00000F1D0000}"/>
    <cellStyle name="Comma 2 3 3 2 2 3 2 4" xfId="4013" xr:uid="{00000000-0005-0000-0000-0000101D0000}"/>
    <cellStyle name="Comma 2 3 3 2 2 3 2 4 2" xfId="13308" xr:uid="{00000000-0005-0000-0000-0000111D0000}"/>
    <cellStyle name="Comma 2 3 3 2 2 3 2 4 3" xfId="7124" xr:uid="{00000000-0005-0000-0000-0000121D0000}"/>
    <cellStyle name="Comma 2 3 3 2 2 3 2 5" xfId="10216" xr:uid="{00000000-0005-0000-0000-0000131D0000}"/>
    <cellStyle name="Comma 2 3 3 2 2 3 2 6" xfId="5254" xr:uid="{00000000-0005-0000-0000-0000141D0000}"/>
    <cellStyle name="Comma 2 3 3 2 2 3 3" xfId="1245" xr:uid="{00000000-0005-0000-0000-0000151D0000}"/>
    <cellStyle name="Comma 2 3 3 2 2 3 3 2" xfId="2467" xr:uid="{00000000-0005-0000-0000-0000161D0000}"/>
    <cellStyle name="Comma 2 3 3 2 2 3 3 2 2" xfId="11762" xr:uid="{00000000-0005-0000-0000-0000171D0000}"/>
    <cellStyle name="Comma 2 3 3 2 2 3 3 2 3" xfId="8670" xr:uid="{00000000-0005-0000-0000-0000181D0000}"/>
    <cellStyle name="Comma 2 3 3 2 2 3 3 3" xfId="4337" xr:uid="{00000000-0005-0000-0000-0000191D0000}"/>
    <cellStyle name="Comma 2 3 3 2 2 3 3 3 2" xfId="13632" xr:uid="{00000000-0005-0000-0000-00001A1D0000}"/>
    <cellStyle name="Comma 2 3 3 2 2 3 3 3 3" xfId="7448" xr:uid="{00000000-0005-0000-0000-00001B1D0000}"/>
    <cellStyle name="Comma 2 3 3 2 2 3 3 4" xfId="10540" xr:uid="{00000000-0005-0000-0000-00001C1D0000}"/>
    <cellStyle name="Comma 2 3 3 2 2 3 3 5" xfId="5578" xr:uid="{00000000-0005-0000-0000-00001D1D0000}"/>
    <cellStyle name="Comma 2 3 3 2 2 3 4" xfId="488" xr:uid="{00000000-0005-0000-0000-00001E1D0000}"/>
    <cellStyle name="Comma 2 3 3 2 2 3 4 2" xfId="2645" xr:uid="{00000000-0005-0000-0000-00001F1D0000}"/>
    <cellStyle name="Comma 2 3 3 2 2 3 4 2 2" xfId="11940" xr:uid="{00000000-0005-0000-0000-0000201D0000}"/>
    <cellStyle name="Comma 2 3 3 2 2 3 4 2 3" xfId="8848" xr:uid="{00000000-0005-0000-0000-0000211D0000}"/>
    <cellStyle name="Comma 2 3 3 2 2 3 4 3" xfId="3580" xr:uid="{00000000-0005-0000-0000-0000221D0000}"/>
    <cellStyle name="Comma 2 3 3 2 2 3 4 3 2" xfId="12875" xr:uid="{00000000-0005-0000-0000-0000231D0000}"/>
    <cellStyle name="Comma 2 3 3 2 2 3 4 3 3" xfId="6691" xr:uid="{00000000-0005-0000-0000-0000241D0000}"/>
    <cellStyle name="Comma 2 3 3 2 2 3 4 4" xfId="9783" xr:uid="{00000000-0005-0000-0000-0000251D0000}"/>
    <cellStyle name="Comma 2 3 3 2 2 3 4 5" xfId="5756" xr:uid="{00000000-0005-0000-0000-0000261D0000}"/>
    <cellStyle name="Comma 2 3 3 2 2 3 5" xfId="1710" xr:uid="{00000000-0005-0000-0000-0000271D0000}"/>
    <cellStyle name="Comma 2 3 3 2 2 3 5 2" xfId="11005" xr:uid="{00000000-0005-0000-0000-0000281D0000}"/>
    <cellStyle name="Comma 2 3 3 2 2 3 5 3" xfId="7913" xr:uid="{00000000-0005-0000-0000-0000291D0000}"/>
    <cellStyle name="Comma 2 3 3 2 2 3 6" xfId="3402" xr:uid="{00000000-0005-0000-0000-00002A1D0000}"/>
    <cellStyle name="Comma 2 3 3 2 2 3 6 2" xfId="12697" xr:uid="{00000000-0005-0000-0000-00002B1D0000}"/>
    <cellStyle name="Comma 2 3 3 2 2 3 6 3" xfId="6513" xr:uid="{00000000-0005-0000-0000-00002C1D0000}"/>
    <cellStyle name="Comma 2 3 3 2 2 3 7" xfId="9605" xr:uid="{00000000-0005-0000-0000-00002D1D0000}"/>
    <cellStyle name="Comma 2 3 3 2 2 3 8" xfId="4821" xr:uid="{00000000-0005-0000-0000-00002E1D0000}"/>
    <cellStyle name="Comma 2 3 3 2 2 4" xfId="148" xr:uid="{00000000-0005-0000-0000-00002F1D0000}"/>
    <cellStyle name="Comma 2 3 3 2 2 4 2" xfId="1083" xr:uid="{00000000-0005-0000-0000-0000301D0000}"/>
    <cellStyle name="Comma 2 3 3 2 2 4 2 2" xfId="2305" xr:uid="{00000000-0005-0000-0000-0000311D0000}"/>
    <cellStyle name="Comma 2 3 3 2 2 4 2 2 2" xfId="11600" xr:uid="{00000000-0005-0000-0000-0000321D0000}"/>
    <cellStyle name="Comma 2 3 3 2 2 4 2 2 3" xfId="8508" xr:uid="{00000000-0005-0000-0000-0000331D0000}"/>
    <cellStyle name="Comma 2 3 3 2 2 4 2 3" xfId="4175" xr:uid="{00000000-0005-0000-0000-0000341D0000}"/>
    <cellStyle name="Comma 2 3 3 2 2 4 2 3 2" xfId="13470" xr:uid="{00000000-0005-0000-0000-0000351D0000}"/>
    <cellStyle name="Comma 2 3 3 2 2 4 2 3 3" xfId="7286" xr:uid="{00000000-0005-0000-0000-0000361D0000}"/>
    <cellStyle name="Comma 2 3 3 2 2 4 2 4" xfId="10378" xr:uid="{00000000-0005-0000-0000-0000371D0000}"/>
    <cellStyle name="Comma 2 3 3 2 2 4 2 5" xfId="5416" xr:uid="{00000000-0005-0000-0000-0000381D0000}"/>
    <cellStyle name="Comma 2 3 3 2 2 4 3" xfId="759" xr:uid="{00000000-0005-0000-0000-0000391D0000}"/>
    <cellStyle name="Comma 2 3 3 2 2 4 3 2" xfId="2916" xr:uid="{00000000-0005-0000-0000-00003A1D0000}"/>
    <cellStyle name="Comma 2 3 3 2 2 4 3 2 2" xfId="12211" xr:uid="{00000000-0005-0000-0000-00003B1D0000}"/>
    <cellStyle name="Comma 2 3 3 2 2 4 3 2 3" xfId="9119" xr:uid="{00000000-0005-0000-0000-00003C1D0000}"/>
    <cellStyle name="Comma 2 3 3 2 2 4 3 3" xfId="3851" xr:uid="{00000000-0005-0000-0000-00003D1D0000}"/>
    <cellStyle name="Comma 2 3 3 2 2 4 3 3 2" xfId="13146" xr:uid="{00000000-0005-0000-0000-00003E1D0000}"/>
    <cellStyle name="Comma 2 3 3 2 2 4 3 3 3" xfId="6962" xr:uid="{00000000-0005-0000-0000-00003F1D0000}"/>
    <cellStyle name="Comma 2 3 3 2 2 4 3 4" xfId="10054" xr:uid="{00000000-0005-0000-0000-0000401D0000}"/>
    <cellStyle name="Comma 2 3 3 2 2 4 3 5" xfId="6027" xr:uid="{00000000-0005-0000-0000-0000411D0000}"/>
    <cellStyle name="Comma 2 3 3 2 2 4 4" xfId="1981" xr:uid="{00000000-0005-0000-0000-0000421D0000}"/>
    <cellStyle name="Comma 2 3 3 2 2 4 4 2" xfId="11276" xr:uid="{00000000-0005-0000-0000-0000431D0000}"/>
    <cellStyle name="Comma 2 3 3 2 2 4 4 3" xfId="8184" xr:uid="{00000000-0005-0000-0000-0000441D0000}"/>
    <cellStyle name="Comma 2 3 3 2 2 4 5" xfId="3240" xr:uid="{00000000-0005-0000-0000-0000451D0000}"/>
    <cellStyle name="Comma 2 3 3 2 2 4 5 2" xfId="12535" xr:uid="{00000000-0005-0000-0000-0000461D0000}"/>
    <cellStyle name="Comma 2 3 3 2 2 4 5 3" xfId="6351" xr:uid="{00000000-0005-0000-0000-0000471D0000}"/>
    <cellStyle name="Comma 2 3 3 2 2 4 6" xfId="9443" xr:uid="{00000000-0005-0000-0000-0000481D0000}"/>
    <cellStyle name="Comma 2 3 3 2 2 4 7" xfId="5092" xr:uid="{00000000-0005-0000-0000-0000491D0000}"/>
    <cellStyle name="Comma 2 3 3 2 2 5" xfId="686" xr:uid="{00000000-0005-0000-0000-00004A1D0000}"/>
    <cellStyle name="Comma 2 3 3 2 2 5 2" xfId="1334" xr:uid="{00000000-0005-0000-0000-00004B1D0000}"/>
    <cellStyle name="Comma 2 3 3 2 2 5 2 2" xfId="2843" xr:uid="{00000000-0005-0000-0000-00004C1D0000}"/>
    <cellStyle name="Comma 2 3 3 2 2 5 2 2 2" xfId="12138" xr:uid="{00000000-0005-0000-0000-00004D1D0000}"/>
    <cellStyle name="Comma 2 3 3 2 2 5 2 2 3" xfId="9046" xr:uid="{00000000-0005-0000-0000-00004E1D0000}"/>
    <cellStyle name="Comma 2 3 3 2 2 5 2 3" xfId="4426" xr:uid="{00000000-0005-0000-0000-00004F1D0000}"/>
    <cellStyle name="Comma 2 3 3 2 2 5 2 3 2" xfId="13721" xr:uid="{00000000-0005-0000-0000-0000501D0000}"/>
    <cellStyle name="Comma 2 3 3 2 2 5 2 3 3" xfId="7537" xr:uid="{00000000-0005-0000-0000-0000511D0000}"/>
    <cellStyle name="Comma 2 3 3 2 2 5 2 4" xfId="10629" xr:uid="{00000000-0005-0000-0000-0000521D0000}"/>
    <cellStyle name="Comma 2 3 3 2 2 5 2 5" xfId="5954" xr:uid="{00000000-0005-0000-0000-0000531D0000}"/>
    <cellStyle name="Comma 2 3 3 2 2 5 3" xfId="1908" xr:uid="{00000000-0005-0000-0000-0000541D0000}"/>
    <cellStyle name="Comma 2 3 3 2 2 5 3 2" xfId="11203" xr:uid="{00000000-0005-0000-0000-0000551D0000}"/>
    <cellStyle name="Comma 2 3 3 2 2 5 3 3" xfId="8111" xr:uid="{00000000-0005-0000-0000-0000561D0000}"/>
    <cellStyle name="Comma 2 3 3 2 2 5 4" xfId="3778" xr:uid="{00000000-0005-0000-0000-0000571D0000}"/>
    <cellStyle name="Comma 2 3 3 2 2 5 4 2" xfId="13073" xr:uid="{00000000-0005-0000-0000-0000581D0000}"/>
    <cellStyle name="Comma 2 3 3 2 2 5 4 3" xfId="6889" xr:uid="{00000000-0005-0000-0000-0000591D0000}"/>
    <cellStyle name="Comma 2 3 3 2 2 5 5" xfId="9981" xr:uid="{00000000-0005-0000-0000-00005A1D0000}"/>
    <cellStyle name="Comma 2 3 3 2 2 5 6" xfId="5019" xr:uid="{00000000-0005-0000-0000-00005B1D0000}"/>
    <cellStyle name="Comma 2 3 3 2 2 6" xfId="1010" xr:uid="{00000000-0005-0000-0000-00005C1D0000}"/>
    <cellStyle name="Comma 2 3 3 2 2 6 2" xfId="2232" xr:uid="{00000000-0005-0000-0000-00005D1D0000}"/>
    <cellStyle name="Comma 2 3 3 2 2 6 2 2" xfId="11527" xr:uid="{00000000-0005-0000-0000-00005E1D0000}"/>
    <cellStyle name="Comma 2 3 3 2 2 6 2 3" xfId="8435" xr:uid="{00000000-0005-0000-0000-00005F1D0000}"/>
    <cellStyle name="Comma 2 3 3 2 2 6 3" xfId="4102" xr:uid="{00000000-0005-0000-0000-0000601D0000}"/>
    <cellStyle name="Comma 2 3 3 2 2 6 3 2" xfId="13397" xr:uid="{00000000-0005-0000-0000-0000611D0000}"/>
    <cellStyle name="Comma 2 3 3 2 2 6 3 3" xfId="7213" xr:uid="{00000000-0005-0000-0000-0000621D0000}"/>
    <cellStyle name="Comma 2 3 3 2 2 6 4" xfId="10305" xr:uid="{00000000-0005-0000-0000-0000631D0000}"/>
    <cellStyle name="Comma 2 3 3 2 2 6 5" xfId="5343" xr:uid="{00000000-0005-0000-0000-0000641D0000}"/>
    <cellStyle name="Comma 2 3 3 2 2 7" xfId="415" xr:uid="{00000000-0005-0000-0000-0000651D0000}"/>
    <cellStyle name="Comma 2 3 3 2 2 7 2" xfId="2572" xr:uid="{00000000-0005-0000-0000-0000661D0000}"/>
    <cellStyle name="Comma 2 3 3 2 2 7 2 2" xfId="11867" xr:uid="{00000000-0005-0000-0000-0000671D0000}"/>
    <cellStyle name="Comma 2 3 3 2 2 7 2 3" xfId="8775" xr:uid="{00000000-0005-0000-0000-0000681D0000}"/>
    <cellStyle name="Comma 2 3 3 2 2 7 3" xfId="3507" xr:uid="{00000000-0005-0000-0000-0000691D0000}"/>
    <cellStyle name="Comma 2 3 3 2 2 7 3 2" xfId="12802" xr:uid="{00000000-0005-0000-0000-00006A1D0000}"/>
    <cellStyle name="Comma 2 3 3 2 2 7 3 3" xfId="6618" xr:uid="{00000000-0005-0000-0000-00006B1D0000}"/>
    <cellStyle name="Comma 2 3 3 2 2 7 4" xfId="9710" xr:uid="{00000000-0005-0000-0000-00006C1D0000}"/>
    <cellStyle name="Comma 2 3 3 2 2 7 5" xfId="5683" xr:uid="{00000000-0005-0000-0000-00006D1D0000}"/>
    <cellStyle name="Comma 2 3 3 2 2 8" xfId="1637" xr:uid="{00000000-0005-0000-0000-00006E1D0000}"/>
    <cellStyle name="Comma 2 3 3 2 2 8 2" xfId="10932" xr:uid="{00000000-0005-0000-0000-00006F1D0000}"/>
    <cellStyle name="Comma 2 3 3 2 2 8 3" xfId="7840" xr:uid="{00000000-0005-0000-0000-0000701D0000}"/>
    <cellStyle name="Comma 2 3 3 2 2 9" xfId="3167" xr:uid="{00000000-0005-0000-0000-0000711D0000}"/>
    <cellStyle name="Comma 2 3 3 2 2 9 2" xfId="12462" xr:uid="{00000000-0005-0000-0000-0000721D0000}"/>
    <cellStyle name="Comma 2 3 3 2 2 9 3" xfId="6278" xr:uid="{00000000-0005-0000-0000-0000731D0000}"/>
    <cellStyle name="Comma 2 3 3 2 3" xfId="201" xr:uid="{00000000-0005-0000-0000-0000741D0000}"/>
    <cellStyle name="Comma 2 3 3 2 3 2" xfId="812" xr:uid="{00000000-0005-0000-0000-0000751D0000}"/>
    <cellStyle name="Comma 2 3 3 2 3 2 2" xfId="1423" xr:uid="{00000000-0005-0000-0000-0000761D0000}"/>
    <cellStyle name="Comma 2 3 3 2 3 2 2 2" xfId="2969" xr:uid="{00000000-0005-0000-0000-0000771D0000}"/>
    <cellStyle name="Comma 2 3 3 2 3 2 2 2 2" xfId="12264" xr:uid="{00000000-0005-0000-0000-0000781D0000}"/>
    <cellStyle name="Comma 2 3 3 2 3 2 2 2 3" xfId="9172" xr:uid="{00000000-0005-0000-0000-0000791D0000}"/>
    <cellStyle name="Comma 2 3 3 2 3 2 2 3" xfId="4515" xr:uid="{00000000-0005-0000-0000-00007A1D0000}"/>
    <cellStyle name="Comma 2 3 3 2 3 2 2 3 2" xfId="13810" xr:uid="{00000000-0005-0000-0000-00007B1D0000}"/>
    <cellStyle name="Comma 2 3 3 2 3 2 2 3 3" xfId="7626" xr:uid="{00000000-0005-0000-0000-00007C1D0000}"/>
    <cellStyle name="Comma 2 3 3 2 3 2 2 4" xfId="10718" xr:uid="{00000000-0005-0000-0000-00007D1D0000}"/>
    <cellStyle name="Comma 2 3 3 2 3 2 2 5" xfId="6080" xr:uid="{00000000-0005-0000-0000-00007E1D0000}"/>
    <cellStyle name="Comma 2 3 3 2 3 2 3" xfId="2034" xr:uid="{00000000-0005-0000-0000-00007F1D0000}"/>
    <cellStyle name="Comma 2 3 3 2 3 2 3 2" xfId="11329" xr:uid="{00000000-0005-0000-0000-0000801D0000}"/>
    <cellStyle name="Comma 2 3 3 2 3 2 3 3" xfId="8237" xr:uid="{00000000-0005-0000-0000-0000811D0000}"/>
    <cellStyle name="Comma 2 3 3 2 3 2 4" xfId="3904" xr:uid="{00000000-0005-0000-0000-0000821D0000}"/>
    <cellStyle name="Comma 2 3 3 2 3 2 4 2" xfId="13199" xr:uid="{00000000-0005-0000-0000-0000831D0000}"/>
    <cellStyle name="Comma 2 3 3 2 3 2 4 3" xfId="7015" xr:uid="{00000000-0005-0000-0000-0000841D0000}"/>
    <cellStyle name="Comma 2 3 3 2 3 2 5" xfId="10107" xr:uid="{00000000-0005-0000-0000-0000851D0000}"/>
    <cellStyle name="Comma 2 3 3 2 3 2 6" xfId="5145" xr:uid="{00000000-0005-0000-0000-0000861D0000}"/>
    <cellStyle name="Comma 2 3 3 2 3 3" xfId="1136" xr:uid="{00000000-0005-0000-0000-0000871D0000}"/>
    <cellStyle name="Comma 2 3 3 2 3 3 2" xfId="2358" xr:uid="{00000000-0005-0000-0000-0000881D0000}"/>
    <cellStyle name="Comma 2 3 3 2 3 3 2 2" xfId="11653" xr:uid="{00000000-0005-0000-0000-0000891D0000}"/>
    <cellStyle name="Comma 2 3 3 2 3 3 2 3" xfId="8561" xr:uid="{00000000-0005-0000-0000-00008A1D0000}"/>
    <cellStyle name="Comma 2 3 3 2 3 3 3" xfId="4228" xr:uid="{00000000-0005-0000-0000-00008B1D0000}"/>
    <cellStyle name="Comma 2 3 3 2 3 3 3 2" xfId="13523" xr:uid="{00000000-0005-0000-0000-00008C1D0000}"/>
    <cellStyle name="Comma 2 3 3 2 3 3 3 3" xfId="7339" xr:uid="{00000000-0005-0000-0000-00008D1D0000}"/>
    <cellStyle name="Comma 2 3 3 2 3 3 4" xfId="10431" xr:uid="{00000000-0005-0000-0000-00008E1D0000}"/>
    <cellStyle name="Comma 2 3 3 2 3 3 5" xfId="5469" xr:uid="{00000000-0005-0000-0000-00008F1D0000}"/>
    <cellStyle name="Comma 2 3 3 2 3 4" xfId="541" xr:uid="{00000000-0005-0000-0000-0000901D0000}"/>
    <cellStyle name="Comma 2 3 3 2 3 4 2" xfId="2698" xr:uid="{00000000-0005-0000-0000-0000911D0000}"/>
    <cellStyle name="Comma 2 3 3 2 3 4 2 2" xfId="11993" xr:uid="{00000000-0005-0000-0000-0000921D0000}"/>
    <cellStyle name="Comma 2 3 3 2 3 4 2 3" xfId="8901" xr:uid="{00000000-0005-0000-0000-0000931D0000}"/>
    <cellStyle name="Comma 2 3 3 2 3 4 3" xfId="3633" xr:uid="{00000000-0005-0000-0000-0000941D0000}"/>
    <cellStyle name="Comma 2 3 3 2 3 4 3 2" xfId="12928" xr:uid="{00000000-0005-0000-0000-0000951D0000}"/>
    <cellStyle name="Comma 2 3 3 2 3 4 3 3" xfId="6744" xr:uid="{00000000-0005-0000-0000-0000961D0000}"/>
    <cellStyle name="Comma 2 3 3 2 3 4 4" xfId="9836" xr:uid="{00000000-0005-0000-0000-0000971D0000}"/>
    <cellStyle name="Comma 2 3 3 2 3 4 5" xfId="5809" xr:uid="{00000000-0005-0000-0000-0000981D0000}"/>
    <cellStyle name="Comma 2 3 3 2 3 5" xfId="1763" xr:uid="{00000000-0005-0000-0000-0000991D0000}"/>
    <cellStyle name="Comma 2 3 3 2 3 5 2" xfId="11058" xr:uid="{00000000-0005-0000-0000-00009A1D0000}"/>
    <cellStyle name="Comma 2 3 3 2 3 5 3" xfId="7966" xr:uid="{00000000-0005-0000-0000-00009B1D0000}"/>
    <cellStyle name="Comma 2 3 3 2 3 6" xfId="3293" xr:uid="{00000000-0005-0000-0000-00009C1D0000}"/>
    <cellStyle name="Comma 2 3 3 2 3 6 2" xfId="12588" xr:uid="{00000000-0005-0000-0000-00009D1D0000}"/>
    <cellStyle name="Comma 2 3 3 2 3 6 3" xfId="6404" xr:uid="{00000000-0005-0000-0000-00009E1D0000}"/>
    <cellStyle name="Comma 2 3 3 2 3 7" xfId="9496" xr:uid="{00000000-0005-0000-0000-00009F1D0000}"/>
    <cellStyle name="Comma 2 3 3 2 3 8" xfId="4874" xr:uid="{00000000-0005-0000-0000-0000A01D0000}"/>
    <cellStyle name="Comma 2 3 3 2 4" xfId="274" xr:uid="{00000000-0005-0000-0000-0000A11D0000}"/>
    <cellStyle name="Comma 2 3 3 2 4 2" xfId="885" xr:uid="{00000000-0005-0000-0000-0000A21D0000}"/>
    <cellStyle name="Comma 2 3 3 2 4 2 2" xfId="1496" xr:uid="{00000000-0005-0000-0000-0000A31D0000}"/>
    <cellStyle name="Comma 2 3 3 2 4 2 2 2" xfId="3042" xr:uid="{00000000-0005-0000-0000-0000A41D0000}"/>
    <cellStyle name="Comma 2 3 3 2 4 2 2 2 2" xfId="12337" xr:uid="{00000000-0005-0000-0000-0000A51D0000}"/>
    <cellStyle name="Comma 2 3 3 2 4 2 2 2 3" xfId="9245" xr:uid="{00000000-0005-0000-0000-0000A61D0000}"/>
    <cellStyle name="Comma 2 3 3 2 4 2 2 3" xfId="4588" xr:uid="{00000000-0005-0000-0000-0000A71D0000}"/>
    <cellStyle name="Comma 2 3 3 2 4 2 2 3 2" xfId="13883" xr:uid="{00000000-0005-0000-0000-0000A81D0000}"/>
    <cellStyle name="Comma 2 3 3 2 4 2 2 3 3" xfId="7699" xr:uid="{00000000-0005-0000-0000-0000A91D0000}"/>
    <cellStyle name="Comma 2 3 3 2 4 2 2 4" xfId="10791" xr:uid="{00000000-0005-0000-0000-0000AA1D0000}"/>
    <cellStyle name="Comma 2 3 3 2 4 2 2 5" xfId="6153" xr:uid="{00000000-0005-0000-0000-0000AB1D0000}"/>
    <cellStyle name="Comma 2 3 3 2 4 2 3" xfId="2107" xr:uid="{00000000-0005-0000-0000-0000AC1D0000}"/>
    <cellStyle name="Comma 2 3 3 2 4 2 3 2" xfId="11402" xr:uid="{00000000-0005-0000-0000-0000AD1D0000}"/>
    <cellStyle name="Comma 2 3 3 2 4 2 3 3" xfId="8310" xr:uid="{00000000-0005-0000-0000-0000AE1D0000}"/>
    <cellStyle name="Comma 2 3 3 2 4 2 4" xfId="3977" xr:uid="{00000000-0005-0000-0000-0000AF1D0000}"/>
    <cellStyle name="Comma 2 3 3 2 4 2 4 2" xfId="13272" xr:uid="{00000000-0005-0000-0000-0000B01D0000}"/>
    <cellStyle name="Comma 2 3 3 2 4 2 4 3" xfId="7088" xr:uid="{00000000-0005-0000-0000-0000B11D0000}"/>
    <cellStyle name="Comma 2 3 3 2 4 2 5" xfId="10180" xr:uid="{00000000-0005-0000-0000-0000B21D0000}"/>
    <cellStyle name="Comma 2 3 3 2 4 2 6" xfId="5218" xr:uid="{00000000-0005-0000-0000-0000B31D0000}"/>
    <cellStyle name="Comma 2 3 3 2 4 3" xfId="1209" xr:uid="{00000000-0005-0000-0000-0000B41D0000}"/>
    <cellStyle name="Comma 2 3 3 2 4 3 2" xfId="2431" xr:uid="{00000000-0005-0000-0000-0000B51D0000}"/>
    <cellStyle name="Comma 2 3 3 2 4 3 2 2" xfId="11726" xr:uid="{00000000-0005-0000-0000-0000B61D0000}"/>
    <cellStyle name="Comma 2 3 3 2 4 3 2 3" xfId="8634" xr:uid="{00000000-0005-0000-0000-0000B71D0000}"/>
    <cellStyle name="Comma 2 3 3 2 4 3 3" xfId="4301" xr:uid="{00000000-0005-0000-0000-0000B81D0000}"/>
    <cellStyle name="Comma 2 3 3 2 4 3 3 2" xfId="13596" xr:uid="{00000000-0005-0000-0000-0000B91D0000}"/>
    <cellStyle name="Comma 2 3 3 2 4 3 3 3" xfId="7412" xr:uid="{00000000-0005-0000-0000-0000BA1D0000}"/>
    <cellStyle name="Comma 2 3 3 2 4 3 4" xfId="10504" xr:uid="{00000000-0005-0000-0000-0000BB1D0000}"/>
    <cellStyle name="Comma 2 3 3 2 4 3 5" xfId="5542" xr:uid="{00000000-0005-0000-0000-0000BC1D0000}"/>
    <cellStyle name="Comma 2 3 3 2 4 4" xfId="452" xr:uid="{00000000-0005-0000-0000-0000BD1D0000}"/>
    <cellStyle name="Comma 2 3 3 2 4 4 2" xfId="2609" xr:uid="{00000000-0005-0000-0000-0000BE1D0000}"/>
    <cellStyle name="Comma 2 3 3 2 4 4 2 2" xfId="11904" xr:uid="{00000000-0005-0000-0000-0000BF1D0000}"/>
    <cellStyle name="Comma 2 3 3 2 4 4 2 3" xfId="8812" xr:uid="{00000000-0005-0000-0000-0000C01D0000}"/>
    <cellStyle name="Comma 2 3 3 2 4 4 3" xfId="3544" xr:uid="{00000000-0005-0000-0000-0000C11D0000}"/>
    <cellStyle name="Comma 2 3 3 2 4 4 3 2" xfId="12839" xr:uid="{00000000-0005-0000-0000-0000C21D0000}"/>
    <cellStyle name="Comma 2 3 3 2 4 4 3 3" xfId="6655" xr:uid="{00000000-0005-0000-0000-0000C31D0000}"/>
    <cellStyle name="Comma 2 3 3 2 4 4 4" xfId="9747" xr:uid="{00000000-0005-0000-0000-0000C41D0000}"/>
    <cellStyle name="Comma 2 3 3 2 4 4 5" xfId="5720" xr:uid="{00000000-0005-0000-0000-0000C51D0000}"/>
    <cellStyle name="Comma 2 3 3 2 4 5" xfId="1674" xr:uid="{00000000-0005-0000-0000-0000C61D0000}"/>
    <cellStyle name="Comma 2 3 3 2 4 5 2" xfId="10969" xr:uid="{00000000-0005-0000-0000-0000C71D0000}"/>
    <cellStyle name="Comma 2 3 3 2 4 5 3" xfId="7877" xr:uid="{00000000-0005-0000-0000-0000C81D0000}"/>
    <cellStyle name="Comma 2 3 3 2 4 6" xfId="3366" xr:uid="{00000000-0005-0000-0000-0000C91D0000}"/>
    <cellStyle name="Comma 2 3 3 2 4 6 2" xfId="12661" xr:uid="{00000000-0005-0000-0000-0000CA1D0000}"/>
    <cellStyle name="Comma 2 3 3 2 4 6 3" xfId="6477" xr:uid="{00000000-0005-0000-0000-0000CB1D0000}"/>
    <cellStyle name="Comma 2 3 3 2 4 7" xfId="9569" xr:uid="{00000000-0005-0000-0000-0000CC1D0000}"/>
    <cellStyle name="Comma 2 3 3 2 4 8" xfId="4785" xr:uid="{00000000-0005-0000-0000-0000CD1D0000}"/>
    <cellStyle name="Comma 2 3 3 2 5" xfId="112" xr:uid="{00000000-0005-0000-0000-0000CE1D0000}"/>
    <cellStyle name="Comma 2 3 3 2 5 2" xfId="723" xr:uid="{00000000-0005-0000-0000-0000CF1D0000}"/>
    <cellStyle name="Comma 2 3 3 2 5 2 2" xfId="1370" xr:uid="{00000000-0005-0000-0000-0000D01D0000}"/>
    <cellStyle name="Comma 2 3 3 2 5 2 2 2" xfId="2880" xr:uid="{00000000-0005-0000-0000-0000D11D0000}"/>
    <cellStyle name="Comma 2 3 3 2 5 2 2 2 2" xfId="12175" xr:uid="{00000000-0005-0000-0000-0000D21D0000}"/>
    <cellStyle name="Comma 2 3 3 2 5 2 2 2 3" xfId="9083" xr:uid="{00000000-0005-0000-0000-0000D31D0000}"/>
    <cellStyle name="Comma 2 3 3 2 5 2 2 3" xfId="4462" xr:uid="{00000000-0005-0000-0000-0000D41D0000}"/>
    <cellStyle name="Comma 2 3 3 2 5 2 2 3 2" xfId="13757" xr:uid="{00000000-0005-0000-0000-0000D51D0000}"/>
    <cellStyle name="Comma 2 3 3 2 5 2 2 3 3" xfId="7573" xr:uid="{00000000-0005-0000-0000-0000D61D0000}"/>
    <cellStyle name="Comma 2 3 3 2 5 2 2 4" xfId="10665" xr:uid="{00000000-0005-0000-0000-0000D71D0000}"/>
    <cellStyle name="Comma 2 3 3 2 5 2 2 5" xfId="5991" xr:uid="{00000000-0005-0000-0000-0000D81D0000}"/>
    <cellStyle name="Comma 2 3 3 2 5 2 3" xfId="1945" xr:uid="{00000000-0005-0000-0000-0000D91D0000}"/>
    <cellStyle name="Comma 2 3 3 2 5 2 3 2" xfId="11240" xr:uid="{00000000-0005-0000-0000-0000DA1D0000}"/>
    <cellStyle name="Comma 2 3 3 2 5 2 3 3" xfId="8148" xr:uid="{00000000-0005-0000-0000-0000DB1D0000}"/>
    <cellStyle name="Comma 2 3 3 2 5 2 4" xfId="3815" xr:uid="{00000000-0005-0000-0000-0000DC1D0000}"/>
    <cellStyle name="Comma 2 3 3 2 5 2 4 2" xfId="13110" xr:uid="{00000000-0005-0000-0000-0000DD1D0000}"/>
    <cellStyle name="Comma 2 3 3 2 5 2 4 3" xfId="6926" xr:uid="{00000000-0005-0000-0000-0000DE1D0000}"/>
    <cellStyle name="Comma 2 3 3 2 5 2 5" xfId="10018" xr:uid="{00000000-0005-0000-0000-0000DF1D0000}"/>
    <cellStyle name="Comma 2 3 3 2 5 2 6" xfId="5056" xr:uid="{00000000-0005-0000-0000-0000E01D0000}"/>
    <cellStyle name="Comma 2 3 3 2 5 3" xfId="1047" xr:uid="{00000000-0005-0000-0000-0000E11D0000}"/>
    <cellStyle name="Comma 2 3 3 2 5 3 2" xfId="2269" xr:uid="{00000000-0005-0000-0000-0000E21D0000}"/>
    <cellStyle name="Comma 2 3 3 2 5 3 2 2" xfId="11564" xr:uid="{00000000-0005-0000-0000-0000E31D0000}"/>
    <cellStyle name="Comma 2 3 3 2 5 3 2 3" xfId="8472" xr:uid="{00000000-0005-0000-0000-0000E41D0000}"/>
    <cellStyle name="Comma 2 3 3 2 5 3 3" xfId="4139" xr:uid="{00000000-0005-0000-0000-0000E51D0000}"/>
    <cellStyle name="Comma 2 3 3 2 5 3 3 2" xfId="13434" xr:uid="{00000000-0005-0000-0000-0000E61D0000}"/>
    <cellStyle name="Comma 2 3 3 2 5 3 3 3" xfId="7250" xr:uid="{00000000-0005-0000-0000-0000E71D0000}"/>
    <cellStyle name="Comma 2 3 3 2 5 3 4" xfId="10342" xr:uid="{00000000-0005-0000-0000-0000E81D0000}"/>
    <cellStyle name="Comma 2 3 3 2 5 3 5" xfId="5380" xr:uid="{00000000-0005-0000-0000-0000E91D0000}"/>
    <cellStyle name="Comma 2 3 3 2 5 4" xfId="616" xr:uid="{00000000-0005-0000-0000-0000EA1D0000}"/>
    <cellStyle name="Comma 2 3 3 2 5 4 2" xfId="2773" xr:uid="{00000000-0005-0000-0000-0000EB1D0000}"/>
    <cellStyle name="Comma 2 3 3 2 5 4 2 2" xfId="12068" xr:uid="{00000000-0005-0000-0000-0000EC1D0000}"/>
    <cellStyle name="Comma 2 3 3 2 5 4 2 3" xfId="8976" xr:uid="{00000000-0005-0000-0000-0000ED1D0000}"/>
    <cellStyle name="Comma 2 3 3 2 5 4 3" xfId="3708" xr:uid="{00000000-0005-0000-0000-0000EE1D0000}"/>
    <cellStyle name="Comma 2 3 3 2 5 4 3 2" xfId="13003" xr:uid="{00000000-0005-0000-0000-0000EF1D0000}"/>
    <cellStyle name="Comma 2 3 3 2 5 4 3 3" xfId="6819" xr:uid="{00000000-0005-0000-0000-0000F01D0000}"/>
    <cellStyle name="Comma 2 3 3 2 5 4 4" xfId="9911" xr:uid="{00000000-0005-0000-0000-0000F11D0000}"/>
    <cellStyle name="Comma 2 3 3 2 5 4 5" xfId="5884" xr:uid="{00000000-0005-0000-0000-0000F21D0000}"/>
    <cellStyle name="Comma 2 3 3 2 5 5" xfId="1838" xr:uid="{00000000-0005-0000-0000-0000F31D0000}"/>
    <cellStyle name="Comma 2 3 3 2 5 5 2" xfId="11133" xr:uid="{00000000-0005-0000-0000-0000F41D0000}"/>
    <cellStyle name="Comma 2 3 3 2 5 5 3" xfId="8041" xr:uid="{00000000-0005-0000-0000-0000F51D0000}"/>
    <cellStyle name="Comma 2 3 3 2 5 6" xfId="3204" xr:uid="{00000000-0005-0000-0000-0000F61D0000}"/>
    <cellStyle name="Comma 2 3 3 2 5 6 2" xfId="12499" xr:uid="{00000000-0005-0000-0000-0000F71D0000}"/>
    <cellStyle name="Comma 2 3 3 2 5 6 3" xfId="6315" xr:uid="{00000000-0005-0000-0000-0000F81D0000}"/>
    <cellStyle name="Comma 2 3 3 2 5 7" xfId="9407" xr:uid="{00000000-0005-0000-0000-0000F91D0000}"/>
    <cellStyle name="Comma 2 3 3 2 5 8" xfId="4949" xr:uid="{00000000-0005-0000-0000-0000FA1D0000}"/>
    <cellStyle name="Comma 2 3 3 2 6" xfId="649" xr:uid="{00000000-0005-0000-0000-0000FB1D0000}"/>
    <cellStyle name="Comma 2 3 3 2 6 2" xfId="1297" xr:uid="{00000000-0005-0000-0000-0000FC1D0000}"/>
    <cellStyle name="Comma 2 3 3 2 6 2 2" xfId="2806" xr:uid="{00000000-0005-0000-0000-0000FD1D0000}"/>
    <cellStyle name="Comma 2 3 3 2 6 2 2 2" xfId="12101" xr:uid="{00000000-0005-0000-0000-0000FE1D0000}"/>
    <cellStyle name="Comma 2 3 3 2 6 2 2 3" xfId="9009" xr:uid="{00000000-0005-0000-0000-0000FF1D0000}"/>
    <cellStyle name="Comma 2 3 3 2 6 2 3" xfId="4389" xr:uid="{00000000-0005-0000-0000-0000001E0000}"/>
    <cellStyle name="Comma 2 3 3 2 6 2 3 2" xfId="13684" xr:uid="{00000000-0005-0000-0000-0000011E0000}"/>
    <cellStyle name="Comma 2 3 3 2 6 2 3 3" xfId="7500" xr:uid="{00000000-0005-0000-0000-0000021E0000}"/>
    <cellStyle name="Comma 2 3 3 2 6 2 4" xfId="10592" xr:uid="{00000000-0005-0000-0000-0000031E0000}"/>
    <cellStyle name="Comma 2 3 3 2 6 2 5" xfId="5917" xr:uid="{00000000-0005-0000-0000-0000041E0000}"/>
    <cellStyle name="Comma 2 3 3 2 6 3" xfId="1871" xr:uid="{00000000-0005-0000-0000-0000051E0000}"/>
    <cellStyle name="Comma 2 3 3 2 6 3 2" xfId="11166" xr:uid="{00000000-0005-0000-0000-0000061E0000}"/>
    <cellStyle name="Comma 2 3 3 2 6 3 3" xfId="8074" xr:uid="{00000000-0005-0000-0000-0000071E0000}"/>
    <cellStyle name="Comma 2 3 3 2 6 4" xfId="3741" xr:uid="{00000000-0005-0000-0000-0000081E0000}"/>
    <cellStyle name="Comma 2 3 3 2 6 4 2" xfId="13036" xr:uid="{00000000-0005-0000-0000-0000091E0000}"/>
    <cellStyle name="Comma 2 3 3 2 6 4 3" xfId="6852" xr:uid="{00000000-0005-0000-0000-00000A1E0000}"/>
    <cellStyle name="Comma 2 3 3 2 6 5" xfId="9944" xr:uid="{00000000-0005-0000-0000-00000B1E0000}"/>
    <cellStyle name="Comma 2 3 3 2 6 6" xfId="4982" xr:uid="{00000000-0005-0000-0000-00000C1E0000}"/>
    <cellStyle name="Comma 2 3 3 2 7" xfId="973" xr:uid="{00000000-0005-0000-0000-00000D1E0000}"/>
    <cellStyle name="Comma 2 3 3 2 7 2" xfId="2195" xr:uid="{00000000-0005-0000-0000-00000E1E0000}"/>
    <cellStyle name="Comma 2 3 3 2 7 2 2" xfId="11490" xr:uid="{00000000-0005-0000-0000-00000F1E0000}"/>
    <cellStyle name="Comma 2 3 3 2 7 2 3" xfId="8398" xr:uid="{00000000-0005-0000-0000-0000101E0000}"/>
    <cellStyle name="Comma 2 3 3 2 7 3" xfId="4065" xr:uid="{00000000-0005-0000-0000-0000111E0000}"/>
    <cellStyle name="Comma 2 3 3 2 7 3 2" xfId="13360" xr:uid="{00000000-0005-0000-0000-0000121E0000}"/>
    <cellStyle name="Comma 2 3 3 2 7 3 3" xfId="7176" xr:uid="{00000000-0005-0000-0000-0000131E0000}"/>
    <cellStyle name="Comma 2 3 3 2 7 4" xfId="10268" xr:uid="{00000000-0005-0000-0000-0000141E0000}"/>
    <cellStyle name="Comma 2 3 3 2 7 5" xfId="5306" xr:uid="{00000000-0005-0000-0000-0000151E0000}"/>
    <cellStyle name="Comma 2 3 3 2 8" xfId="379" xr:uid="{00000000-0005-0000-0000-0000161E0000}"/>
    <cellStyle name="Comma 2 3 3 2 8 2" xfId="2536" xr:uid="{00000000-0005-0000-0000-0000171E0000}"/>
    <cellStyle name="Comma 2 3 3 2 8 2 2" xfId="11831" xr:uid="{00000000-0005-0000-0000-0000181E0000}"/>
    <cellStyle name="Comma 2 3 3 2 8 2 3" xfId="8739" xr:uid="{00000000-0005-0000-0000-0000191E0000}"/>
    <cellStyle name="Comma 2 3 3 2 8 3" xfId="3471" xr:uid="{00000000-0005-0000-0000-00001A1E0000}"/>
    <cellStyle name="Comma 2 3 3 2 8 3 2" xfId="12766" xr:uid="{00000000-0005-0000-0000-00001B1E0000}"/>
    <cellStyle name="Comma 2 3 3 2 8 3 3" xfId="6582" xr:uid="{00000000-0005-0000-0000-00001C1E0000}"/>
    <cellStyle name="Comma 2 3 3 2 8 4" xfId="9674" xr:uid="{00000000-0005-0000-0000-00001D1E0000}"/>
    <cellStyle name="Comma 2 3 3 2 8 5" xfId="5647" xr:uid="{00000000-0005-0000-0000-00001E1E0000}"/>
    <cellStyle name="Comma 2 3 3 2 9" xfId="1601" xr:uid="{00000000-0005-0000-0000-00001F1E0000}"/>
    <cellStyle name="Comma 2 3 3 2 9 2" xfId="10896" xr:uid="{00000000-0005-0000-0000-0000201E0000}"/>
    <cellStyle name="Comma 2 3 3 2 9 3" xfId="7804" xr:uid="{00000000-0005-0000-0000-0000211E0000}"/>
    <cellStyle name="Comma 2 3 3 3" xfId="57" xr:uid="{00000000-0005-0000-0000-0000221E0000}"/>
    <cellStyle name="Comma 2 3 3 3 10" xfId="9352" xr:uid="{00000000-0005-0000-0000-0000231E0000}"/>
    <cellStyle name="Comma 2 3 3 3 11" xfId="4730" xr:uid="{00000000-0005-0000-0000-0000241E0000}"/>
    <cellStyle name="Comma 2 3 3 3 2" xfId="219" xr:uid="{00000000-0005-0000-0000-0000251E0000}"/>
    <cellStyle name="Comma 2 3 3 3 2 2" xfId="830" xr:uid="{00000000-0005-0000-0000-0000261E0000}"/>
    <cellStyle name="Comma 2 3 3 3 2 2 2" xfId="1441" xr:uid="{00000000-0005-0000-0000-0000271E0000}"/>
    <cellStyle name="Comma 2 3 3 3 2 2 2 2" xfId="2987" xr:uid="{00000000-0005-0000-0000-0000281E0000}"/>
    <cellStyle name="Comma 2 3 3 3 2 2 2 2 2" xfId="12282" xr:uid="{00000000-0005-0000-0000-0000291E0000}"/>
    <cellStyle name="Comma 2 3 3 3 2 2 2 2 3" xfId="9190" xr:uid="{00000000-0005-0000-0000-00002A1E0000}"/>
    <cellStyle name="Comma 2 3 3 3 2 2 2 3" xfId="4533" xr:uid="{00000000-0005-0000-0000-00002B1E0000}"/>
    <cellStyle name="Comma 2 3 3 3 2 2 2 3 2" xfId="13828" xr:uid="{00000000-0005-0000-0000-00002C1E0000}"/>
    <cellStyle name="Comma 2 3 3 3 2 2 2 3 3" xfId="7644" xr:uid="{00000000-0005-0000-0000-00002D1E0000}"/>
    <cellStyle name="Comma 2 3 3 3 2 2 2 4" xfId="10736" xr:uid="{00000000-0005-0000-0000-00002E1E0000}"/>
    <cellStyle name="Comma 2 3 3 3 2 2 2 5" xfId="6098" xr:uid="{00000000-0005-0000-0000-00002F1E0000}"/>
    <cellStyle name="Comma 2 3 3 3 2 2 3" xfId="2052" xr:uid="{00000000-0005-0000-0000-0000301E0000}"/>
    <cellStyle name="Comma 2 3 3 3 2 2 3 2" xfId="11347" xr:uid="{00000000-0005-0000-0000-0000311E0000}"/>
    <cellStyle name="Comma 2 3 3 3 2 2 3 3" xfId="8255" xr:uid="{00000000-0005-0000-0000-0000321E0000}"/>
    <cellStyle name="Comma 2 3 3 3 2 2 4" xfId="3922" xr:uid="{00000000-0005-0000-0000-0000331E0000}"/>
    <cellStyle name="Comma 2 3 3 3 2 2 4 2" xfId="13217" xr:uid="{00000000-0005-0000-0000-0000341E0000}"/>
    <cellStyle name="Comma 2 3 3 3 2 2 4 3" xfId="7033" xr:uid="{00000000-0005-0000-0000-0000351E0000}"/>
    <cellStyle name="Comma 2 3 3 3 2 2 5" xfId="10125" xr:uid="{00000000-0005-0000-0000-0000361E0000}"/>
    <cellStyle name="Comma 2 3 3 3 2 2 6" xfId="5163" xr:uid="{00000000-0005-0000-0000-0000371E0000}"/>
    <cellStyle name="Comma 2 3 3 3 2 3" xfId="1154" xr:uid="{00000000-0005-0000-0000-0000381E0000}"/>
    <cellStyle name="Comma 2 3 3 3 2 3 2" xfId="2376" xr:uid="{00000000-0005-0000-0000-0000391E0000}"/>
    <cellStyle name="Comma 2 3 3 3 2 3 2 2" xfId="11671" xr:uid="{00000000-0005-0000-0000-00003A1E0000}"/>
    <cellStyle name="Comma 2 3 3 3 2 3 2 3" xfId="8579" xr:uid="{00000000-0005-0000-0000-00003B1E0000}"/>
    <cellStyle name="Comma 2 3 3 3 2 3 3" xfId="4246" xr:uid="{00000000-0005-0000-0000-00003C1E0000}"/>
    <cellStyle name="Comma 2 3 3 3 2 3 3 2" xfId="13541" xr:uid="{00000000-0005-0000-0000-00003D1E0000}"/>
    <cellStyle name="Comma 2 3 3 3 2 3 3 3" xfId="7357" xr:uid="{00000000-0005-0000-0000-00003E1E0000}"/>
    <cellStyle name="Comma 2 3 3 3 2 3 4" xfId="10449" xr:uid="{00000000-0005-0000-0000-00003F1E0000}"/>
    <cellStyle name="Comma 2 3 3 3 2 3 5" xfId="5487" xr:uid="{00000000-0005-0000-0000-0000401E0000}"/>
    <cellStyle name="Comma 2 3 3 3 2 4" xfId="559" xr:uid="{00000000-0005-0000-0000-0000411E0000}"/>
    <cellStyle name="Comma 2 3 3 3 2 4 2" xfId="2716" xr:uid="{00000000-0005-0000-0000-0000421E0000}"/>
    <cellStyle name="Comma 2 3 3 3 2 4 2 2" xfId="12011" xr:uid="{00000000-0005-0000-0000-0000431E0000}"/>
    <cellStyle name="Comma 2 3 3 3 2 4 2 3" xfId="8919" xr:uid="{00000000-0005-0000-0000-0000441E0000}"/>
    <cellStyle name="Comma 2 3 3 3 2 4 3" xfId="3651" xr:uid="{00000000-0005-0000-0000-0000451E0000}"/>
    <cellStyle name="Comma 2 3 3 3 2 4 3 2" xfId="12946" xr:uid="{00000000-0005-0000-0000-0000461E0000}"/>
    <cellStyle name="Comma 2 3 3 3 2 4 3 3" xfId="6762" xr:uid="{00000000-0005-0000-0000-0000471E0000}"/>
    <cellStyle name="Comma 2 3 3 3 2 4 4" xfId="9854" xr:uid="{00000000-0005-0000-0000-0000481E0000}"/>
    <cellStyle name="Comma 2 3 3 3 2 4 5" xfId="5827" xr:uid="{00000000-0005-0000-0000-0000491E0000}"/>
    <cellStyle name="Comma 2 3 3 3 2 5" xfId="1781" xr:uid="{00000000-0005-0000-0000-00004A1E0000}"/>
    <cellStyle name="Comma 2 3 3 3 2 5 2" xfId="11076" xr:uid="{00000000-0005-0000-0000-00004B1E0000}"/>
    <cellStyle name="Comma 2 3 3 3 2 5 3" xfId="7984" xr:uid="{00000000-0005-0000-0000-00004C1E0000}"/>
    <cellStyle name="Comma 2 3 3 3 2 6" xfId="3311" xr:uid="{00000000-0005-0000-0000-00004D1E0000}"/>
    <cellStyle name="Comma 2 3 3 3 2 6 2" xfId="12606" xr:uid="{00000000-0005-0000-0000-00004E1E0000}"/>
    <cellStyle name="Comma 2 3 3 3 2 6 3" xfId="6422" xr:uid="{00000000-0005-0000-0000-00004F1E0000}"/>
    <cellStyle name="Comma 2 3 3 3 2 7" xfId="9514" xr:uid="{00000000-0005-0000-0000-0000501E0000}"/>
    <cellStyle name="Comma 2 3 3 3 2 8" xfId="4892" xr:uid="{00000000-0005-0000-0000-0000511E0000}"/>
    <cellStyle name="Comma 2 3 3 3 3" xfId="292" xr:uid="{00000000-0005-0000-0000-0000521E0000}"/>
    <cellStyle name="Comma 2 3 3 3 3 2" xfId="903" xr:uid="{00000000-0005-0000-0000-0000531E0000}"/>
    <cellStyle name="Comma 2 3 3 3 3 2 2" xfId="1514" xr:uid="{00000000-0005-0000-0000-0000541E0000}"/>
    <cellStyle name="Comma 2 3 3 3 3 2 2 2" xfId="3060" xr:uid="{00000000-0005-0000-0000-0000551E0000}"/>
    <cellStyle name="Comma 2 3 3 3 3 2 2 2 2" xfId="12355" xr:uid="{00000000-0005-0000-0000-0000561E0000}"/>
    <cellStyle name="Comma 2 3 3 3 3 2 2 2 3" xfId="9263" xr:uid="{00000000-0005-0000-0000-0000571E0000}"/>
    <cellStyle name="Comma 2 3 3 3 3 2 2 3" xfId="4606" xr:uid="{00000000-0005-0000-0000-0000581E0000}"/>
    <cellStyle name="Comma 2 3 3 3 3 2 2 3 2" xfId="13901" xr:uid="{00000000-0005-0000-0000-0000591E0000}"/>
    <cellStyle name="Comma 2 3 3 3 3 2 2 3 3" xfId="7717" xr:uid="{00000000-0005-0000-0000-00005A1E0000}"/>
    <cellStyle name="Comma 2 3 3 3 3 2 2 4" xfId="10809" xr:uid="{00000000-0005-0000-0000-00005B1E0000}"/>
    <cellStyle name="Comma 2 3 3 3 3 2 2 5" xfId="6171" xr:uid="{00000000-0005-0000-0000-00005C1E0000}"/>
    <cellStyle name="Comma 2 3 3 3 3 2 3" xfId="2125" xr:uid="{00000000-0005-0000-0000-00005D1E0000}"/>
    <cellStyle name="Comma 2 3 3 3 3 2 3 2" xfId="11420" xr:uid="{00000000-0005-0000-0000-00005E1E0000}"/>
    <cellStyle name="Comma 2 3 3 3 3 2 3 3" xfId="8328" xr:uid="{00000000-0005-0000-0000-00005F1E0000}"/>
    <cellStyle name="Comma 2 3 3 3 3 2 4" xfId="3995" xr:uid="{00000000-0005-0000-0000-0000601E0000}"/>
    <cellStyle name="Comma 2 3 3 3 3 2 4 2" xfId="13290" xr:uid="{00000000-0005-0000-0000-0000611E0000}"/>
    <cellStyle name="Comma 2 3 3 3 3 2 4 3" xfId="7106" xr:uid="{00000000-0005-0000-0000-0000621E0000}"/>
    <cellStyle name="Comma 2 3 3 3 3 2 5" xfId="10198" xr:uid="{00000000-0005-0000-0000-0000631E0000}"/>
    <cellStyle name="Comma 2 3 3 3 3 2 6" xfId="5236" xr:uid="{00000000-0005-0000-0000-0000641E0000}"/>
    <cellStyle name="Comma 2 3 3 3 3 3" xfId="1227" xr:uid="{00000000-0005-0000-0000-0000651E0000}"/>
    <cellStyle name="Comma 2 3 3 3 3 3 2" xfId="2449" xr:uid="{00000000-0005-0000-0000-0000661E0000}"/>
    <cellStyle name="Comma 2 3 3 3 3 3 2 2" xfId="11744" xr:uid="{00000000-0005-0000-0000-0000671E0000}"/>
    <cellStyle name="Comma 2 3 3 3 3 3 2 3" xfId="8652" xr:uid="{00000000-0005-0000-0000-0000681E0000}"/>
    <cellStyle name="Comma 2 3 3 3 3 3 3" xfId="4319" xr:uid="{00000000-0005-0000-0000-0000691E0000}"/>
    <cellStyle name="Comma 2 3 3 3 3 3 3 2" xfId="13614" xr:uid="{00000000-0005-0000-0000-00006A1E0000}"/>
    <cellStyle name="Comma 2 3 3 3 3 3 3 3" xfId="7430" xr:uid="{00000000-0005-0000-0000-00006B1E0000}"/>
    <cellStyle name="Comma 2 3 3 3 3 3 4" xfId="10522" xr:uid="{00000000-0005-0000-0000-00006C1E0000}"/>
    <cellStyle name="Comma 2 3 3 3 3 3 5" xfId="5560" xr:uid="{00000000-0005-0000-0000-00006D1E0000}"/>
    <cellStyle name="Comma 2 3 3 3 3 4" xfId="470" xr:uid="{00000000-0005-0000-0000-00006E1E0000}"/>
    <cellStyle name="Comma 2 3 3 3 3 4 2" xfId="2627" xr:uid="{00000000-0005-0000-0000-00006F1E0000}"/>
    <cellStyle name="Comma 2 3 3 3 3 4 2 2" xfId="11922" xr:uid="{00000000-0005-0000-0000-0000701E0000}"/>
    <cellStyle name="Comma 2 3 3 3 3 4 2 3" xfId="8830" xr:uid="{00000000-0005-0000-0000-0000711E0000}"/>
    <cellStyle name="Comma 2 3 3 3 3 4 3" xfId="3562" xr:uid="{00000000-0005-0000-0000-0000721E0000}"/>
    <cellStyle name="Comma 2 3 3 3 3 4 3 2" xfId="12857" xr:uid="{00000000-0005-0000-0000-0000731E0000}"/>
    <cellStyle name="Comma 2 3 3 3 3 4 3 3" xfId="6673" xr:uid="{00000000-0005-0000-0000-0000741E0000}"/>
    <cellStyle name="Comma 2 3 3 3 3 4 4" xfId="9765" xr:uid="{00000000-0005-0000-0000-0000751E0000}"/>
    <cellStyle name="Comma 2 3 3 3 3 4 5" xfId="5738" xr:uid="{00000000-0005-0000-0000-0000761E0000}"/>
    <cellStyle name="Comma 2 3 3 3 3 5" xfId="1692" xr:uid="{00000000-0005-0000-0000-0000771E0000}"/>
    <cellStyle name="Comma 2 3 3 3 3 5 2" xfId="10987" xr:uid="{00000000-0005-0000-0000-0000781E0000}"/>
    <cellStyle name="Comma 2 3 3 3 3 5 3" xfId="7895" xr:uid="{00000000-0005-0000-0000-0000791E0000}"/>
    <cellStyle name="Comma 2 3 3 3 3 6" xfId="3384" xr:uid="{00000000-0005-0000-0000-00007A1E0000}"/>
    <cellStyle name="Comma 2 3 3 3 3 6 2" xfId="12679" xr:uid="{00000000-0005-0000-0000-00007B1E0000}"/>
    <cellStyle name="Comma 2 3 3 3 3 6 3" xfId="6495" xr:uid="{00000000-0005-0000-0000-00007C1E0000}"/>
    <cellStyle name="Comma 2 3 3 3 3 7" xfId="9587" xr:uid="{00000000-0005-0000-0000-00007D1E0000}"/>
    <cellStyle name="Comma 2 3 3 3 3 8" xfId="4803" xr:uid="{00000000-0005-0000-0000-00007E1E0000}"/>
    <cellStyle name="Comma 2 3 3 3 4" xfId="130" xr:uid="{00000000-0005-0000-0000-00007F1E0000}"/>
    <cellStyle name="Comma 2 3 3 3 4 2" xfId="1065" xr:uid="{00000000-0005-0000-0000-0000801E0000}"/>
    <cellStyle name="Comma 2 3 3 3 4 2 2" xfId="2287" xr:uid="{00000000-0005-0000-0000-0000811E0000}"/>
    <cellStyle name="Comma 2 3 3 3 4 2 2 2" xfId="11582" xr:uid="{00000000-0005-0000-0000-0000821E0000}"/>
    <cellStyle name="Comma 2 3 3 3 4 2 2 3" xfId="8490" xr:uid="{00000000-0005-0000-0000-0000831E0000}"/>
    <cellStyle name="Comma 2 3 3 3 4 2 3" xfId="4157" xr:uid="{00000000-0005-0000-0000-0000841E0000}"/>
    <cellStyle name="Comma 2 3 3 3 4 2 3 2" xfId="13452" xr:uid="{00000000-0005-0000-0000-0000851E0000}"/>
    <cellStyle name="Comma 2 3 3 3 4 2 3 3" xfId="7268" xr:uid="{00000000-0005-0000-0000-0000861E0000}"/>
    <cellStyle name="Comma 2 3 3 3 4 2 4" xfId="10360" xr:uid="{00000000-0005-0000-0000-0000871E0000}"/>
    <cellStyle name="Comma 2 3 3 3 4 2 5" xfId="5398" xr:uid="{00000000-0005-0000-0000-0000881E0000}"/>
    <cellStyle name="Comma 2 3 3 3 4 3" xfId="741" xr:uid="{00000000-0005-0000-0000-0000891E0000}"/>
    <cellStyle name="Comma 2 3 3 3 4 3 2" xfId="2898" xr:uid="{00000000-0005-0000-0000-00008A1E0000}"/>
    <cellStyle name="Comma 2 3 3 3 4 3 2 2" xfId="12193" xr:uid="{00000000-0005-0000-0000-00008B1E0000}"/>
    <cellStyle name="Comma 2 3 3 3 4 3 2 3" xfId="9101" xr:uid="{00000000-0005-0000-0000-00008C1E0000}"/>
    <cellStyle name="Comma 2 3 3 3 4 3 3" xfId="3833" xr:uid="{00000000-0005-0000-0000-00008D1E0000}"/>
    <cellStyle name="Comma 2 3 3 3 4 3 3 2" xfId="13128" xr:uid="{00000000-0005-0000-0000-00008E1E0000}"/>
    <cellStyle name="Comma 2 3 3 3 4 3 3 3" xfId="6944" xr:uid="{00000000-0005-0000-0000-00008F1E0000}"/>
    <cellStyle name="Comma 2 3 3 3 4 3 4" xfId="10036" xr:uid="{00000000-0005-0000-0000-0000901E0000}"/>
    <cellStyle name="Comma 2 3 3 3 4 3 5" xfId="6009" xr:uid="{00000000-0005-0000-0000-0000911E0000}"/>
    <cellStyle name="Comma 2 3 3 3 4 4" xfId="1963" xr:uid="{00000000-0005-0000-0000-0000921E0000}"/>
    <cellStyle name="Comma 2 3 3 3 4 4 2" xfId="11258" xr:uid="{00000000-0005-0000-0000-0000931E0000}"/>
    <cellStyle name="Comma 2 3 3 3 4 4 3" xfId="8166" xr:uid="{00000000-0005-0000-0000-0000941E0000}"/>
    <cellStyle name="Comma 2 3 3 3 4 5" xfId="3222" xr:uid="{00000000-0005-0000-0000-0000951E0000}"/>
    <cellStyle name="Comma 2 3 3 3 4 5 2" xfId="12517" xr:uid="{00000000-0005-0000-0000-0000961E0000}"/>
    <cellStyle name="Comma 2 3 3 3 4 5 3" xfId="6333" xr:uid="{00000000-0005-0000-0000-0000971E0000}"/>
    <cellStyle name="Comma 2 3 3 3 4 6" xfId="9425" xr:uid="{00000000-0005-0000-0000-0000981E0000}"/>
    <cellStyle name="Comma 2 3 3 3 4 7" xfId="5074" xr:uid="{00000000-0005-0000-0000-0000991E0000}"/>
    <cellStyle name="Comma 2 3 3 3 5" xfId="668" xr:uid="{00000000-0005-0000-0000-00009A1E0000}"/>
    <cellStyle name="Comma 2 3 3 3 5 2" xfId="1316" xr:uid="{00000000-0005-0000-0000-00009B1E0000}"/>
    <cellStyle name="Comma 2 3 3 3 5 2 2" xfId="2825" xr:uid="{00000000-0005-0000-0000-00009C1E0000}"/>
    <cellStyle name="Comma 2 3 3 3 5 2 2 2" xfId="12120" xr:uid="{00000000-0005-0000-0000-00009D1E0000}"/>
    <cellStyle name="Comma 2 3 3 3 5 2 2 3" xfId="9028" xr:uid="{00000000-0005-0000-0000-00009E1E0000}"/>
    <cellStyle name="Comma 2 3 3 3 5 2 3" xfId="4408" xr:uid="{00000000-0005-0000-0000-00009F1E0000}"/>
    <cellStyle name="Comma 2 3 3 3 5 2 3 2" xfId="13703" xr:uid="{00000000-0005-0000-0000-0000A01E0000}"/>
    <cellStyle name="Comma 2 3 3 3 5 2 3 3" xfId="7519" xr:uid="{00000000-0005-0000-0000-0000A11E0000}"/>
    <cellStyle name="Comma 2 3 3 3 5 2 4" xfId="10611" xr:uid="{00000000-0005-0000-0000-0000A21E0000}"/>
    <cellStyle name="Comma 2 3 3 3 5 2 5" xfId="5936" xr:uid="{00000000-0005-0000-0000-0000A31E0000}"/>
    <cellStyle name="Comma 2 3 3 3 5 3" xfId="1890" xr:uid="{00000000-0005-0000-0000-0000A41E0000}"/>
    <cellStyle name="Comma 2 3 3 3 5 3 2" xfId="11185" xr:uid="{00000000-0005-0000-0000-0000A51E0000}"/>
    <cellStyle name="Comma 2 3 3 3 5 3 3" xfId="8093" xr:uid="{00000000-0005-0000-0000-0000A61E0000}"/>
    <cellStyle name="Comma 2 3 3 3 5 4" xfId="3760" xr:uid="{00000000-0005-0000-0000-0000A71E0000}"/>
    <cellStyle name="Comma 2 3 3 3 5 4 2" xfId="13055" xr:uid="{00000000-0005-0000-0000-0000A81E0000}"/>
    <cellStyle name="Comma 2 3 3 3 5 4 3" xfId="6871" xr:uid="{00000000-0005-0000-0000-0000A91E0000}"/>
    <cellStyle name="Comma 2 3 3 3 5 5" xfId="9963" xr:uid="{00000000-0005-0000-0000-0000AA1E0000}"/>
    <cellStyle name="Comma 2 3 3 3 5 6" xfId="5001" xr:uid="{00000000-0005-0000-0000-0000AB1E0000}"/>
    <cellStyle name="Comma 2 3 3 3 6" xfId="992" xr:uid="{00000000-0005-0000-0000-0000AC1E0000}"/>
    <cellStyle name="Comma 2 3 3 3 6 2" xfId="2214" xr:uid="{00000000-0005-0000-0000-0000AD1E0000}"/>
    <cellStyle name="Comma 2 3 3 3 6 2 2" xfId="11509" xr:uid="{00000000-0005-0000-0000-0000AE1E0000}"/>
    <cellStyle name="Comma 2 3 3 3 6 2 3" xfId="8417" xr:uid="{00000000-0005-0000-0000-0000AF1E0000}"/>
    <cellStyle name="Comma 2 3 3 3 6 3" xfId="4084" xr:uid="{00000000-0005-0000-0000-0000B01E0000}"/>
    <cellStyle name="Comma 2 3 3 3 6 3 2" xfId="13379" xr:uid="{00000000-0005-0000-0000-0000B11E0000}"/>
    <cellStyle name="Comma 2 3 3 3 6 3 3" xfId="7195" xr:uid="{00000000-0005-0000-0000-0000B21E0000}"/>
    <cellStyle name="Comma 2 3 3 3 6 4" xfId="10287" xr:uid="{00000000-0005-0000-0000-0000B31E0000}"/>
    <cellStyle name="Comma 2 3 3 3 6 5" xfId="5325" xr:uid="{00000000-0005-0000-0000-0000B41E0000}"/>
    <cellStyle name="Comma 2 3 3 3 7" xfId="397" xr:uid="{00000000-0005-0000-0000-0000B51E0000}"/>
    <cellStyle name="Comma 2 3 3 3 7 2" xfId="2554" xr:uid="{00000000-0005-0000-0000-0000B61E0000}"/>
    <cellStyle name="Comma 2 3 3 3 7 2 2" xfId="11849" xr:uid="{00000000-0005-0000-0000-0000B71E0000}"/>
    <cellStyle name="Comma 2 3 3 3 7 2 3" xfId="8757" xr:uid="{00000000-0005-0000-0000-0000B81E0000}"/>
    <cellStyle name="Comma 2 3 3 3 7 3" xfId="3489" xr:uid="{00000000-0005-0000-0000-0000B91E0000}"/>
    <cellStyle name="Comma 2 3 3 3 7 3 2" xfId="12784" xr:uid="{00000000-0005-0000-0000-0000BA1E0000}"/>
    <cellStyle name="Comma 2 3 3 3 7 3 3" xfId="6600" xr:uid="{00000000-0005-0000-0000-0000BB1E0000}"/>
    <cellStyle name="Comma 2 3 3 3 7 4" xfId="9692" xr:uid="{00000000-0005-0000-0000-0000BC1E0000}"/>
    <cellStyle name="Comma 2 3 3 3 7 5" xfId="5665" xr:uid="{00000000-0005-0000-0000-0000BD1E0000}"/>
    <cellStyle name="Comma 2 3 3 3 8" xfId="1619" xr:uid="{00000000-0005-0000-0000-0000BE1E0000}"/>
    <cellStyle name="Comma 2 3 3 3 8 2" xfId="10914" xr:uid="{00000000-0005-0000-0000-0000BF1E0000}"/>
    <cellStyle name="Comma 2 3 3 3 8 3" xfId="7822" xr:uid="{00000000-0005-0000-0000-0000C01E0000}"/>
    <cellStyle name="Comma 2 3 3 3 9" xfId="3149" xr:uid="{00000000-0005-0000-0000-0000C11E0000}"/>
    <cellStyle name="Comma 2 3 3 3 9 2" xfId="12444" xr:uid="{00000000-0005-0000-0000-0000C21E0000}"/>
    <cellStyle name="Comma 2 3 3 3 9 3" xfId="6260" xr:uid="{00000000-0005-0000-0000-0000C31E0000}"/>
    <cellStyle name="Comma 2 3 3 4" xfId="183" xr:uid="{00000000-0005-0000-0000-0000C41E0000}"/>
    <cellStyle name="Comma 2 3 3 4 2" xfId="326" xr:uid="{00000000-0005-0000-0000-0000C51E0000}"/>
    <cellStyle name="Comma 2 3 3 4 2 2" xfId="937" xr:uid="{00000000-0005-0000-0000-0000C61E0000}"/>
    <cellStyle name="Comma 2 3 3 4 2 2 2" xfId="1548" xr:uid="{00000000-0005-0000-0000-0000C71E0000}"/>
    <cellStyle name="Comma 2 3 3 4 2 2 2 2" xfId="3094" xr:uid="{00000000-0005-0000-0000-0000C81E0000}"/>
    <cellStyle name="Comma 2 3 3 4 2 2 2 2 2" xfId="12389" xr:uid="{00000000-0005-0000-0000-0000C91E0000}"/>
    <cellStyle name="Comma 2 3 3 4 2 2 2 2 3" xfId="9297" xr:uid="{00000000-0005-0000-0000-0000CA1E0000}"/>
    <cellStyle name="Comma 2 3 3 4 2 2 2 3" xfId="4640" xr:uid="{00000000-0005-0000-0000-0000CB1E0000}"/>
    <cellStyle name="Comma 2 3 3 4 2 2 2 3 2" xfId="13935" xr:uid="{00000000-0005-0000-0000-0000CC1E0000}"/>
    <cellStyle name="Comma 2 3 3 4 2 2 2 3 3" xfId="7751" xr:uid="{00000000-0005-0000-0000-0000CD1E0000}"/>
    <cellStyle name="Comma 2 3 3 4 2 2 2 4" xfId="10843" xr:uid="{00000000-0005-0000-0000-0000CE1E0000}"/>
    <cellStyle name="Comma 2 3 3 4 2 2 2 5" xfId="6205" xr:uid="{00000000-0005-0000-0000-0000CF1E0000}"/>
    <cellStyle name="Comma 2 3 3 4 2 2 3" xfId="2159" xr:uid="{00000000-0005-0000-0000-0000D01E0000}"/>
    <cellStyle name="Comma 2 3 3 4 2 2 3 2" xfId="11454" xr:uid="{00000000-0005-0000-0000-0000D11E0000}"/>
    <cellStyle name="Comma 2 3 3 4 2 2 3 3" xfId="8362" xr:uid="{00000000-0005-0000-0000-0000D21E0000}"/>
    <cellStyle name="Comma 2 3 3 4 2 2 4" xfId="4029" xr:uid="{00000000-0005-0000-0000-0000D31E0000}"/>
    <cellStyle name="Comma 2 3 3 4 2 2 4 2" xfId="13324" xr:uid="{00000000-0005-0000-0000-0000D41E0000}"/>
    <cellStyle name="Comma 2 3 3 4 2 2 4 3" xfId="7140" xr:uid="{00000000-0005-0000-0000-0000D51E0000}"/>
    <cellStyle name="Comma 2 3 3 4 2 2 5" xfId="10232" xr:uid="{00000000-0005-0000-0000-0000D61E0000}"/>
    <cellStyle name="Comma 2 3 3 4 2 2 6" xfId="5270" xr:uid="{00000000-0005-0000-0000-0000D71E0000}"/>
    <cellStyle name="Comma 2 3 3 4 2 3" xfId="1261" xr:uid="{00000000-0005-0000-0000-0000D81E0000}"/>
    <cellStyle name="Comma 2 3 3 4 2 3 2" xfId="2483" xr:uid="{00000000-0005-0000-0000-0000D91E0000}"/>
    <cellStyle name="Comma 2 3 3 4 2 3 2 2" xfId="11778" xr:uid="{00000000-0005-0000-0000-0000DA1E0000}"/>
    <cellStyle name="Comma 2 3 3 4 2 3 2 3" xfId="8686" xr:uid="{00000000-0005-0000-0000-0000DB1E0000}"/>
    <cellStyle name="Comma 2 3 3 4 2 3 3" xfId="4353" xr:uid="{00000000-0005-0000-0000-0000DC1E0000}"/>
    <cellStyle name="Comma 2 3 3 4 2 3 3 2" xfId="13648" xr:uid="{00000000-0005-0000-0000-0000DD1E0000}"/>
    <cellStyle name="Comma 2 3 3 4 2 3 3 3" xfId="7464" xr:uid="{00000000-0005-0000-0000-0000DE1E0000}"/>
    <cellStyle name="Comma 2 3 3 4 2 3 4" xfId="10556" xr:uid="{00000000-0005-0000-0000-0000DF1E0000}"/>
    <cellStyle name="Comma 2 3 3 4 2 3 5" xfId="5594" xr:uid="{00000000-0005-0000-0000-0000E01E0000}"/>
    <cellStyle name="Comma 2 3 3 4 2 4" xfId="523" xr:uid="{00000000-0005-0000-0000-0000E11E0000}"/>
    <cellStyle name="Comma 2 3 3 4 2 4 2" xfId="2680" xr:uid="{00000000-0005-0000-0000-0000E21E0000}"/>
    <cellStyle name="Comma 2 3 3 4 2 4 2 2" xfId="11975" xr:uid="{00000000-0005-0000-0000-0000E31E0000}"/>
    <cellStyle name="Comma 2 3 3 4 2 4 2 3" xfId="8883" xr:uid="{00000000-0005-0000-0000-0000E41E0000}"/>
    <cellStyle name="Comma 2 3 3 4 2 4 3" xfId="3615" xr:uid="{00000000-0005-0000-0000-0000E51E0000}"/>
    <cellStyle name="Comma 2 3 3 4 2 4 3 2" xfId="12910" xr:uid="{00000000-0005-0000-0000-0000E61E0000}"/>
    <cellStyle name="Comma 2 3 3 4 2 4 3 3" xfId="6726" xr:uid="{00000000-0005-0000-0000-0000E71E0000}"/>
    <cellStyle name="Comma 2 3 3 4 2 4 4" xfId="9818" xr:uid="{00000000-0005-0000-0000-0000E81E0000}"/>
    <cellStyle name="Comma 2 3 3 4 2 4 5" xfId="5791" xr:uid="{00000000-0005-0000-0000-0000E91E0000}"/>
    <cellStyle name="Comma 2 3 3 4 2 5" xfId="1745" xr:uid="{00000000-0005-0000-0000-0000EA1E0000}"/>
    <cellStyle name="Comma 2 3 3 4 2 5 2" xfId="11040" xr:uid="{00000000-0005-0000-0000-0000EB1E0000}"/>
    <cellStyle name="Comma 2 3 3 4 2 5 3" xfId="7948" xr:uid="{00000000-0005-0000-0000-0000EC1E0000}"/>
    <cellStyle name="Comma 2 3 3 4 2 6" xfId="3418" xr:uid="{00000000-0005-0000-0000-0000ED1E0000}"/>
    <cellStyle name="Comma 2 3 3 4 2 6 2" xfId="12713" xr:uid="{00000000-0005-0000-0000-0000EE1E0000}"/>
    <cellStyle name="Comma 2 3 3 4 2 6 3" xfId="6529" xr:uid="{00000000-0005-0000-0000-0000EF1E0000}"/>
    <cellStyle name="Comma 2 3 3 4 2 7" xfId="9621" xr:uid="{00000000-0005-0000-0000-0000F01E0000}"/>
    <cellStyle name="Comma 2 3 3 4 2 8" xfId="4856" xr:uid="{00000000-0005-0000-0000-0000F11E0000}"/>
    <cellStyle name="Comma 2 3 3 4 3" xfId="794" xr:uid="{00000000-0005-0000-0000-0000F21E0000}"/>
    <cellStyle name="Comma 2 3 3 4 3 2" xfId="1405" xr:uid="{00000000-0005-0000-0000-0000F31E0000}"/>
    <cellStyle name="Comma 2 3 3 4 3 2 2" xfId="2951" xr:uid="{00000000-0005-0000-0000-0000F41E0000}"/>
    <cellStyle name="Comma 2 3 3 4 3 2 2 2" xfId="12246" xr:uid="{00000000-0005-0000-0000-0000F51E0000}"/>
    <cellStyle name="Comma 2 3 3 4 3 2 2 3" xfId="9154" xr:uid="{00000000-0005-0000-0000-0000F61E0000}"/>
    <cellStyle name="Comma 2 3 3 4 3 2 3" xfId="4497" xr:uid="{00000000-0005-0000-0000-0000F71E0000}"/>
    <cellStyle name="Comma 2 3 3 4 3 2 3 2" xfId="13792" xr:uid="{00000000-0005-0000-0000-0000F81E0000}"/>
    <cellStyle name="Comma 2 3 3 4 3 2 3 3" xfId="7608" xr:uid="{00000000-0005-0000-0000-0000F91E0000}"/>
    <cellStyle name="Comma 2 3 3 4 3 2 4" xfId="10700" xr:uid="{00000000-0005-0000-0000-0000FA1E0000}"/>
    <cellStyle name="Comma 2 3 3 4 3 2 5" xfId="6062" xr:uid="{00000000-0005-0000-0000-0000FB1E0000}"/>
    <cellStyle name="Comma 2 3 3 4 3 3" xfId="2016" xr:uid="{00000000-0005-0000-0000-0000FC1E0000}"/>
    <cellStyle name="Comma 2 3 3 4 3 3 2" xfId="11311" xr:uid="{00000000-0005-0000-0000-0000FD1E0000}"/>
    <cellStyle name="Comma 2 3 3 4 3 3 3" xfId="8219" xr:uid="{00000000-0005-0000-0000-0000FE1E0000}"/>
    <cellStyle name="Comma 2 3 3 4 3 4" xfId="3886" xr:uid="{00000000-0005-0000-0000-0000FF1E0000}"/>
    <cellStyle name="Comma 2 3 3 4 3 4 2" xfId="13181" xr:uid="{00000000-0005-0000-0000-0000001F0000}"/>
    <cellStyle name="Comma 2 3 3 4 3 4 3" xfId="6997" xr:uid="{00000000-0005-0000-0000-0000011F0000}"/>
    <cellStyle name="Comma 2 3 3 4 3 5" xfId="10089" xr:uid="{00000000-0005-0000-0000-0000021F0000}"/>
    <cellStyle name="Comma 2 3 3 4 3 6" xfId="5127" xr:uid="{00000000-0005-0000-0000-0000031F0000}"/>
    <cellStyle name="Comma 2 3 3 4 4" xfId="1118" xr:uid="{00000000-0005-0000-0000-0000041F0000}"/>
    <cellStyle name="Comma 2 3 3 4 4 2" xfId="2340" xr:uid="{00000000-0005-0000-0000-0000051F0000}"/>
    <cellStyle name="Comma 2 3 3 4 4 2 2" xfId="11635" xr:uid="{00000000-0005-0000-0000-0000061F0000}"/>
    <cellStyle name="Comma 2 3 3 4 4 2 3" xfId="8543" xr:uid="{00000000-0005-0000-0000-0000071F0000}"/>
    <cellStyle name="Comma 2 3 3 4 4 3" xfId="4210" xr:uid="{00000000-0005-0000-0000-0000081F0000}"/>
    <cellStyle name="Comma 2 3 3 4 4 3 2" xfId="13505" xr:uid="{00000000-0005-0000-0000-0000091F0000}"/>
    <cellStyle name="Comma 2 3 3 4 4 3 3" xfId="7321" xr:uid="{00000000-0005-0000-0000-00000A1F0000}"/>
    <cellStyle name="Comma 2 3 3 4 4 4" xfId="10413" xr:uid="{00000000-0005-0000-0000-00000B1F0000}"/>
    <cellStyle name="Comma 2 3 3 4 4 5" xfId="5451" xr:uid="{00000000-0005-0000-0000-00000C1F0000}"/>
    <cellStyle name="Comma 2 3 3 4 5" xfId="361" xr:uid="{00000000-0005-0000-0000-00000D1F0000}"/>
    <cellStyle name="Comma 2 3 3 4 5 2" xfId="2518" xr:uid="{00000000-0005-0000-0000-00000E1F0000}"/>
    <cellStyle name="Comma 2 3 3 4 5 2 2" xfId="11813" xr:uid="{00000000-0005-0000-0000-00000F1F0000}"/>
    <cellStyle name="Comma 2 3 3 4 5 2 3" xfId="8721" xr:uid="{00000000-0005-0000-0000-0000101F0000}"/>
    <cellStyle name="Comma 2 3 3 4 5 3" xfId="3453" xr:uid="{00000000-0005-0000-0000-0000111F0000}"/>
    <cellStyle name="Comma 2 3 3 4 5 3 2" xfId="12748" xr:uid="{00000000-0005-0000-0000-0000121F0000}"/>
    <cellStyle name="Comma 2 3 3 4 5 3 3" xfId="6564" xr:uid="{00000000-0005-0000-0000-0000131F0000}"/>
    <cellStyle name="Comma 2 3 3 4 5 4" xfId="9656" xr:uid="{00000000-0005-0000-0000-0000141F0000}"/>
    <cellStyle name="Comma 2 3 3 4 5 5" xfId="5629" xr:uid="{00000000-0005-0000-0000-0000151F0000}"/>
    <cellStyle name="Comma 2 3 3 4 6" xfId="1583" xr:uid="{00000000-0005-0000-0000-0000161F0000}"/>
    <cellStyle name="Comma 2 3 3 4 6 2" xfId="10878" xr:uid="{00000000-0005-0000-0000-0000171F0000}"/>
    <cellStyle name="Comma 2 3 3 4 6 3" xfId="7786" xr:uid="{00000000-0005-0000-0000-0000181F0000}"/>
    <cellStyle name="Comma 2 3 3 4 7" xfId="3275" xr:uid="{00000000-0005-0000-0000-0000191F0000}"/>
    <cellStyle name="Comma 2 3 3 4 7 2" xfId="12570" xr:uid="{00000000-0005-0000-0000-00001A1F0000}"/>
    <cellStyle name="Comma 2 3 3 4 7 3" xfId="6386" xr:uid="{00000000-0005-0000-0000-00001B1F0000}"/>
    <cellStyle name="Comma 2 3 3 4 8" xfId="9478" xr:uid="{00000000-0005-0000-0000-00001C1F0000}"/>
    <cellStyle name="Comma 2 3 3 4 9" xfId="4694" xr:uid="{00000000-0005-0000-0000-00001D1F0000}"/>
    <cellStyle name="Comma 2 3 3 5" xfId="164" xr:uid="{00000000-0005-0000-0000-00001E1F0000}"/>
    <cellStyle name="Comma 2 3 3 5 2" xfId="775" xr:uid="{00000000-0005-0000-0000-00001F1F0000}"/>
    <cellStyle name="Comma 2 3 3 5 2 2" xfId="1386" xr:uid="{00000000-0005-0000-0000-0000201F0000}"/>
    <cellStyle name="Comma 2 3 3 5 2 2 2" xfId="2932" xr:uid="{00000000-0005-0000-0000-0000211F0000}"/>
    <cellStyle name="Comma 2 3 3 5 2 2 2 2" xfId="12227" xr:uid="{00000000-0005-0000-0000-0000221F0000}"/>
    <cellStyle name="Comma 2 3 3 5 2 2 2 3" xfId="9135" xr:uid="{00000000-0005-0000-0000-0000231F0000}"/>
    <cellStyle name="Comma 2 3 3 5 2 2 3" xfId="4478" xr:uid="{00000000-0005-0000-0000-0000241F0000}"/>
    <cellStyle name="Comma 2 3 3 5 2 2 3 2" xfId="13773" xr:uid="{00000000-0005-0000-0000-0000251F0000}"/>
    <cellStyle name="Comma 2 3 3 5 2 2 3 3" xfId="7589" xr:uid="{00000000-0005-0000-0000-0000261F0000}"/>
    <cellStyle name="Comma 2 3 3 5 2 2 4" xfId="10681" xr:uid="{00000000-0005-0000-0000-0000271F0000}"/>
    <cellStyle name="Comma 2 3 3 5 2 2 5" xfId="6043" xr:uid="{00000000-0005-0000-0000-0000281F0000}"/>
    <cellStyle name="Comma 2 3 3 5 2 3" xfId="1997" xr:uid="{00000000-0005-0000-0000-0000291F0000}"/>
    <cellStyle name="Comma 2 3 3 5 2 3 2" xfId="11292" xr:uid="{00000000-0005-0000-0000-00002A1F0000}"/>
    <cellStyle name="Comma 2 3 3 5 2 3 3" xfId="8200" xr:uid="{00000000-0005-0000-0000-00002B1F0000}"/>
    <cellStyle name="Comma 2 3 3 5 2 4" xfId="3867" xr:uid="{00000000-0005-0000-0000-00002C1F0000}"/>
    <cellStyle name="Comma 2 3 3 5 2 4 2" xfId="13162" xr:uid="{00000000-0005-0000-0000-00002D1F0000}"/>
    <cellStyle name="Comma 2 3 3 5 2 4 3" xfId="6978" xr:uid="{00000000-0005-0000-0000-00002E1F0000}"/>
    <cellStyle name="Comma 2 3 3 5 2 5" xfId="10070" xr:uid="{00000000-0005-0000-0000-00002F1F0000}"/>
    <cellStyle name="Comma 2 3 3 5 2 6" xfId="5108" xr:uid="{00000000-0005-0000-0000-0000301F0000}"/>
    <cellStyle name="Comma 2 3 3 5 3" xfId="1099" xr:uid="{00000000-0005-0000-0000-0000311F0000}"/>
    <cellStyle name="Comma 2 3 3 5 3 2" xfId="2321" xr:uid="{00000000-0005-0000-0000-0000321F0000}"/>
    <cellStyle name="Comma 2 3 3 5 3 2 2" xfId="11616" xr:uid="{00000000-0005-0000-0000-0000331F0000}"/>
    <cellStyle name="Comma 2 3 3 5 3 2 3" xfId="8524" xr:uid="{00000000-0005-0000-0000-0000341F0000}"/>
    <cellStyle name="Comma 2 3 3 5 3 3" xfId="4191" xr:uid="{00000000-0005-0000-0000-0000351F0000}"/>
    <cellStyle name="Comma 2 3 3 5 3 3 2" xfId="13486" xr:uid="{00000000-0005-0000-0000-0000361F0000}"/>
    <cellStyle name="Comma 2 3 3 5 3 3 3" xfId="7302" xr:uid="{00000000-0005-0000-0000-0000371F0000}"/>
    <cellStyle name="Comma 2 3 3 5 3 4" xfId="10394" xr:uid="{00000000-0005-0000-0000-0000381F0000}"/>
    <cellStyle name="Comma 2 3 3 5 3 5" xfId="5432" xr:uid="{00000000-0005-0000-0000-0000391F0000}"/>
    <cellStyle name="Comma 2 3 3 5 4" xfId="504" xr:uid="{00000000-0005-0000-0000-00003A1F0000}"/>
    <cellStyle name="Comma 2 3 3 5 4 2" xfId="2661" xr:uid="{00000000-0005-0000-0000-00003B1F0000}"/>
    <cellStyle name="Comma 2 3 3 5 4 2 2" xfId="11956" xr:uid="{00000000-0005-0000-0000-00003C1F0000}"/>
    <cellStyle name="Comma 2 3 3 5 4 2 3" xfId="8864" xr:uid="{00000000-0005-0000-0000-00003D1F0000}"/>
    <cellStyle name="Comma 2 3 3 5 4 3" xfId="3596" xr:uid="{00000000-0005-0000-0000-00003E1F0000}"/>
    <cellStyle name="Comma 2 3 3 5 4 3 2" xfId="12891" xr:uid="{00000000-0005-0000-0000-00003F1F0000}"/>
    <cellStyle name="Comma 2 3 3 5 4 3 3" xfId="6707" xr:uid="{00000000-0005-0000-0000-0000401F0000}"/>
    <cellStyle name="Comma 2 3 3 5 4 4" xfId="9799" xr:uid="{00000000-0005-0000-0000-0000411F0000}"/>
    <cellStyle name="Comma 2 3 3 5 4 5" xfId="5772" xr:uid="{00000000-0005-0000-0000-0000421F0000}"/>
    <cellStyle name="Comma 2 3 3 5 5" xfId="1726" xr:uid="{00000000-0005-0000-0000-0000431F0000}"/>
    <cellStyle name="Comma 2 3 3 5 5 2" xfId="11021" xr:uid="{00000000-0005-0000-0000-0000441F0000}"/>
    <cellStyle name="Comma 2 3 3 5 5 3" xfId="7929" xr:uid="{00000000-0005-0000-0000-0000451F0000}"/>
    <cellStyle name="Comma 2 3 3 5 6" xfId="3256" xr:uid="{00000000-0005-0000-0000-0000461F0000}"/>
    <cellStyle name="Comma 2 3 3 5 6 2" xfId="12551" xr:uid="{00000000-0005-0000-0000-0000471F0000}"/>
    <cellStyle name="Comma 2 3 3 5 6 3" xfId="6367" xr:uid="{00000000-0005-0000-0000-0000481F0000}"/>
    <cellStyle name="Comma 2 3 3 5 7" xfId="9459" xr:uid="{00000000-0005-0000-0000-0000491F0000}"/>
    <cellStyle name="Comma 2 3 3 5 8" xfId="4837" xr:uid="{00000000-0005-0000-0000-00004A1F0000}"/>
    <cellStyle name="Comma 2 3 3 6" xfId="256" xr:uid="{00000000-0005-0000-0000-00004B1F0000}"/>
    <cellStyle name="Comma 2 3 3 6 2" xfId="867" xr:uid="{00000000-0005-0000-0000-00004C1F0000}"/>
    <cellStyle name="Comma 2 3 3 6 2 2" xfId="1478" xr:uid="{00000000-0005-0000-0000-00004D1F0000}"/>
    <cellStyle name="Comma 2 3 3 6 2 2 2" xfId="3024" xr:uid="{00000000-0005-0000-0000-00004E1F0000}"/>
    <cellStyle name="Comma 2 3 3 6 2 2 2 2" xfId="12319" xr:uid="{00000000-0005-0000-0000-00004F1F0000}"/>
    <cellStyle name="Comma 2 3 3 6 2 2 2 3" xfId="9227" xr:uid="{00000000-0005-0000-0000-0000501F0000}"/>
    <cellStyle name="Comma 2 3 3 6 2 2 3" xfId="4570" xr:uid="{00000000-0005-0000-0000-0000511F0000}"/>
    <cellStyle name="Comma 2 3 3 6 2 2 3 2" xfId="13865" xr:uid="{00000000-0005-0000-0000-0000521F0000}"/>
    <cellStyle name="Comma 2 3 3 6 2 2 3 3" xfId="7681" xr:uid="{00000000-0005-0000-0000-0000531F0000}"/>
    <cellStyle name="Comma 2 3 3 6 2 2 4" xfId="10773" xr:uid="{00000000-0005-0000-0000-0000541F0000}"/>
    <cellStyle name="Comma 2 3 3 6 2 2 5" xfId="6135" xr:uid="{00000000-0005-0000-0000-0000551F0000}"/>
    <cellStyle name="Comma 2 3 3 6 2 3" xfId="2089" xr:uid="{00000000-0005-0000-0000-0000561F0000}"/>
    <cellStyle name="Comma 2 3 3 6 2 3 2" xfId="11384" xr:uid="{00000000-0005-0000-0000-0000571F0000}"/>
    <cellStyle name="Comma 2 3 3 6 2 3 3" xfId="8292" xr:uid="{00000000-0005-0000-0000-0000581F0000}"/>
    <cellStyle name="Comma 2 3 3 6 2 4" xfId="3959" xr:uid="{00000000-0005-0000-0000-0000591F0000}"/>
    <cellStyle name="Comma 2 3 3 6 2 4 2" xfId="13254" xr:uid="{00000000-0005-0000-0000-00005A1F0000}"/>
    <cellStyle name="Comma 2 3 3 6 2 4 3" xfId="7070" xr:uid="{00000000-0005-0000-0000-00005B1F0000}"/>
    <cellStyle name="Comma 2 3 3 6 2 5" xfId="10162" xr:uid="{00000000-0005-0000-0000-00005C1F0000}"/>
    <cellStyle name="Comma 2 3 3 6 2 6" xfId="5200" xr:uid="{00000000-0005-0000-0000-00005D1F0000}"/>
    <cellStyle name="Comma 2 3 3 6 3" xfId="1191" xr:uid="{00000000-0005-0000-0000-00005E1F0000}"/>
    <cellStyle name="Comma 2 3 3 6 3 2" xfId="2413" xr:uid="{00000000-0005-0000-0000-00005F1F0000}"/>
    <cellStyle name="Comma 2 3 3 6 3 2 2" xfId="11708" xr:uid="{00000000-0005-0000-0000-0000601F0000}"/>
    <cellStyle name="Comma 2 3 3 6 3 2 3" xfId="8616" xr:uid="{00000000-0005-0000-0000-0000611F0000}"/>
    <cellStyle name="Comma 2 3 3 6 3 3" xfId="4283" xr:uid="{00000000-0005-0000-0000-0000621F0000}"/>
    <cellStyle name="Comma 2 3 3 6 3 3 2" xfId="13578" xr:uid="{00000000-0005-0000-0000-0000631F0000}"/>
    <cellStyle name="Comma 2 3 3 6 3 3 3" xfId="7394" xr:uid="{00000000-0005-0000-0000-0000641F0000}"/>
    <cellStyle name="Comma 2 3 3 6 3 4" xfId="10486" xr:uid="{00000000-0005-0000-0000-0000651F0000}"/>
    <cellStyle name="Comma 2 3 3 6 3 5" xfId="5524" xr:uid="{00000000-0005-0000-0000-0000661F0000}"/>
    <cellStyle name="Comma 2 3 3 6 4" xfId="434" xr:uid="{00000000-0005-0000-0000-0000671F0000}"/>
    <cellStyle name="Comma 2 3 3 6 4 2" xfId="2591" xr:uid="{00000000-0005-0000-0000-0000681F0000}"/>
    <cellStyle name="Comma 2 3 3 6 4 2 2" xfId="11886" xr:uid="{00000000-0005-0000-0000-0000691F0000}"/>
    <cellStyle name="Comma 2 3 3 6 4 2 3" xfId="8794" xr:uid="{00000000-0005-0000-0000-00006A1F0000}"/>
    <cellStyle name="Comma 2 3 3 6 4 3" xfId="3526" xr:uid="{00000000-0005-0000-0000-00006B1F0000}"/>
    <cellStyle name="Comma 2 3 3 6 4 3 2" xfId="12821" xr:uid="{00000000-0005-0000-0000-00006C1F0000}"/>
    <cellStyle name="Comma 2 3 3 6 4 3 3" xfId="6637" xr:uid="{00000000-0005-0000-0000-00006D1F0000}"/>
    <cellStyle name="Comma 2 3 3 6 4 4" xfId="9729" xr:uid="{00000000-0005-0000-0000-00006E1F0000}"/>
    <cellStyle name="Comma 2 3 3 6 4 5" xfId="5702" xr:uid="{00000000-0005-0000-0000-00006F1F0000}"/>
    <cellStyle name="Comma 2 3 3 6 5" xfId="1656" xr:uid="{00000000-0005-0000-0000-0000701F0000}"/>
    <cellStyle name="Comma 2 3 3 6 5 2" xfId="10951" xr:uid="{00000000-0005-0000-0000-0000711F0000}"/>
    <cellStyle name="Comma 2 3 3 6 5 3" xfId="7859" xr:uid="{00000000-0005-0000-0000-0000721F0000}"/>
    <cellStyle name="Comma 2 3 3 6 6" xfId="3348" xr:uid="{00000000-0005-0000-0000-0000731F0000}"/>
    <cellStyle name="Comma 2 3 3 6 6 2" xfId="12643" xr:uid="{00000000-0005-0000-0000-0000741F0000}"/>
    <cellStyle name="Comma 2 3 3 6 6 3" xfId="6459" xr:uid="{00000000-0005-0000-0000-0000751F0000}"/>
    <cellStyle name="Comma 2 3 3 6 7" xfId="9551" xr:uid="{00000000-0005-0000-0000-0000761F0000}"/>
    <cellStyle name="Comma 2 3 3 6 8" xfId="4767" xr:uid="{00000000-0005-0000-0000-0000771F0000}"/>
    <cellStyle name="Comma 2 3 3 7" xfId="94" xr:uid="{00000000-0005-0000-0000-0000781F0000}"/>
    <cellStyle name="Comma 2 3 3 7 2" xfId="705" xr:uid="{00000000-0005-0000-0000-0000791F0000}"/>
    <cellStyle name="Comma 2 3 3 7 2 2" xfId="1352" xr:uid="{00000000-0005-0000-0000-00007A1F0000}"/>
    <cellStyle name="Comma 2 3 3 7 2 2 2" xfId="2862" xr:uid="{00000000-0005-0000-0000-00007B1F0000}"/>
    <cellStyle name="Comma 2 3 3 7 2 2 2 2" xfId="12157" xr:uid="{00000000-0005-0000-0000-00007C1F0000}"/>
    <cellStyle name="Comma 2 3 3 7 2 2 2 3" xfId="9065" xr:uid="{00000000-0005-0000-0000-00007D1F0000}"/>
    <cellStyle name="Comma 2 3 3 7 2 2 3" xfId="4444" xr:uid="{00000000-0005-0000-0000-00007E1F0000}"/>
    <cellStyle name="Comma 2 3 3 7 2 2 3 2" xfId="13739" xr:uid="{00000000-0005-0000-0000-00007F1F0000}"/>
    <cellStyle name="Comma 2 3 3 7 2 2 3 3" xfId="7555" xr:uid="{00000000-0005-0000-0000-0000801F0000}"/>
    <cellStyle name="Comma 2 3 3 7 2 2 4" xfId="10647" xr:uid="{00000000-0005-0000-0000-0000811F0000}"/>
    <cellStyle name="Comma 2 3 3 7 2 2 5" xfId="5973" xr:uid="{00000000-0005-0000-0000-0000821F0000}"/>
    <cellStyle name="Comma 2 3 3 7 2 3" xfId="1927" xr:uid="{00000000-0005-0000-0000-0000831F0000}"/>
    <cellStyle name="Comma 2 3 3 7 2 3 2" xfId="11222" xr:uid="{00000000-0005-0000-0000-0000841F0000}"/>
    <cellStyle name="Comma 2 3 3 7 2 3 3" xfId="8130" xr:uid="{00000000-0005-0000-0000-0000851F0000}"/>
    <cellStyle name="Comma 2 3 3 7 2 4" xfId="3797" xr:uid="{00000000-0005-0000-0000-0000861F0000}"/>
    <cellStyle name="Comma 2 3 3 7 2 4 2" xfId="13092" xr:uid="{00000000-0005-0000-0000-0000871F0000}"/>
    <cellStyle name="Comma 2 3 3 7 2 4 3" xfId="6908" xr:uid="{00000000-0005-0000-0000-0000881F0000}"/>
    <cellStyle name="Comma 2 3 3 7 2 5" xfId="10000" xr:uid="{00000000-0005-0000-0000-0000891F0000}"/>
    <cellStyle name="Comma 2 3 3 7 2 6" xfId="5038" xr:uid="{00000000-0005-0000-0000-00008A1F0000}"/>
    <cellStyle name="Comma 2 3 3 7 3" xfId="1029" xr:uid="{00000000-0005-0000-0000-00008B1F0000}"/>
    <cellStyle name="Comma 2 3 3 7 3 2" xfId="2251" xr:uid="{00000000-0005-0000-0000-00008C1F0000}"/>
    <cellStyle name="Comma 2 3 3 7 3 2 2" xfId="11546" xr:uid="{00000000-0005-0000-0000-00008D1F0000}"/>
    <cellStyle name="Comma 2 3 3 7 3 2 3" xfId="8454" xr:uid="{00000000-0005-0000-0000-00008E1F0000}"/>
    <cellStyle name="Comma 2 3 3 7 3 3" xfId="4121" xr:uid="{00000000-0005-0000-0000-00008F1F0000}"/>
    <cellStyle name="Comma 2 3 3 7 3 3 2" xfId="13416" xr:uid="{00000000-0005-0000-0000-0000901F0000}"/>
    <cellStyle name="Comma 2 3 3 7 3 3 3" xfId="7232" xr:uid="{00000000-0005-0000-0000-0000911F0000}"/>
    <cellStyle name="Comma 2 3 3 7 3 4" xfId="10324" xr:uid="{00000000-0005-0000-0000-0000921F0000}"/>
    <cellStyle name="Comma 2 3 3 7 3 5" xfId="5362" xr:uid="{00000000-0005-0000-0000-0000931F0000}"/>
    <cellStyle name="Comma 2 3 3 7 4" xfId="609" xr:uid="{00000000-0005-0000-0000-0000941F0000}"/>
    <cellStyle name="Comma 2 3 3 7 4 2" xfId="2766" xr:uid="{00000000-0005-0000-0000-0000951F0000}"/>
    <cellStyle name="Comma 2 3 3 7 4 2 2" xfId="12061" xr:uid="{00000000-0005-0000-0000-0000961F0000}"/>
    <cellStyle name="Comma 2 3 3 7 4 2 3" xfId="8969" xr:uid="{00000000-0005-0000-0000-0000971F0000}"/>
    <cellStyle name="Comma 2 3 3 7 4 3" xfId="3701" xr:uid="{00000000-0005-0000-0000-0000981F0000}"/>
    <cellStyle name="Comma 2 3 3 7 4 3 2" xfId="12996" xr:uid="{00000000-0005-0000-0000-0000991F0000}"/>
    <cellStyle name="Comma 2 3 3 7 4 3 3" xfId="6812" xr:uid="{00000000-0005-0000-0000-00009A1F0000}"/>
    <cellStyle name="Comma 2 3 3 7 4 4" xfId="9904" xr:uid="{00000000-0005-0000-0000-00009B1F0000}"/>
    <cellStyle name="Comma 2 3 3 7 4 5" xfId="5877" xr:uid="{00000000-0005-0000-0000-00009C1F0000}"/>
    <cellStyle name="Comma 2 3 3 7 5" xfId="1831" xr:uid="{00000000-0005-0000-0000-00009D1F0000}"/>
    <cellStyle name="Comma 2 3 3 7 5 2" xfId="11126" xr:uid="{00000000-0005-0000-0000-00009E1F0000}"/>
    <cellStyle name="Comma 2 3 3 7 5 3" xfId="8034" xr:uid="{00000000-0005-0000-0000-00009F1F0000}"/>
    <cellStyle name="Comma 2 3 3 7 6" xfId="3186" xr:uid="{00000000-0005-0000-0000-0000A01F0000}"/>
    <cellStyle name="Comma 2 3 3 7 6 2" xfId="12481" xr:uid="{00000000-0005-0000-0000-0000A11F0000}"/>
    <cellStyle name="Comma 2 3 3 7 6 3" xfId="6297" xr:uid="{00000000-0005-0000-0000-0000A21F0000}"/>
    <cellStyle name="Comma 2 3 3 7 7" xfId="9389" xr:uid="{00000000-0005-0000-0000-0000A31F0000}"/>
    <cellStyle name="Comma 2 3 3 7 8" xfId="4942" xr:uid="{00000000-0005-0000-0000-0000A41F0000}"/>
    <cellStyle name="Comma 2 3 3 8" xfId="631" xr:uid="{00000000-0005-0000-0000-0000A51F0000}"/>
    <cellStyle name="Comma 2 3 3 8 2" xfId="1279" xr:uid="{00000000-0005-0000-0000-0000A61F0000}"/>
    <cellStyle name="Comma 2 3 3 8 2 2" xfId="2788" xr:uid="{00000000-0005-0000-0000-0000A71F0000}"/>
    <cellStyle name="Comma 2 3 3 8 2 2 2" xfId="12083" xr:uid="{00000000-0005-0000-0000-0000A81F0000}"/>
    <cellStyle name="Comma 2 3 3 8 2 2 3" xfId="8991" xr:uid="{00000000-0005-0000-0000-0000A91F0000}"/>
    <cellStyle name="Comma 2 3 3 8 2 3" xfId="4371" xr:uid="{00000000-0005-0000-0000-0000AA1F0000}"/>
    <cellStyle name="Comma 2 3 3 8 2 3 2" xfId="13666" xr:uid="{00000000-0005-0000-0000-0000AB1F0000}"/>
    <cellStyle name="Comma 2 3 3 8 2 3 3" xfId="7482" xr:uid="{00000000-0005-0000-0000-0000AC1F0000}"/>
    <cellStyle name="Comma 2 3 3 8 2 4" xfId="10574" xr:uid="{00000000-0005-0000-0000-0000AD1F0000}"/>
    <cellStyle name="Comma 2 3 3 8 2 5" xfId="5899" xr:uid="{00000000-0005-0000-0000-0000AE1F0000}"/>
    <cellStyle name="Comma 2 3 3 8 3" xfId="1853" xr:uid="{00000000-0005-0000-0000-0000AF1F0000}"/>
    <cellStyle name="Comma 2 3 3 8 3 2" xfId="11148" xr:uid="{00000000-0005-0000-0000-0000B01F0000}"/>
    <cellStyle name="Comma 2 3 3 8 3 3" xfId="8056" xr:uid="{00000000-0005-0000-0000-0000B11F0000}"/>
    <cellStyle name="Comma 2 3 3 8 4" xfId="3723" xr:uid="{00000000-0005-0000-0000-0000B21F0000}"/>
    <cellStyle name="Comma 2 3 3 8 4 2" xfId="13018" xr:uid="{00000000-0005-0000-0000-0000B31F0000}"/>
    <cellStyle name="Comma 2 3 3 8 4 3" xfId="6834" xr:uid="{00000000-0005-0000-0000-0000B41F0000}"/>
    <cellStyle name="Comma 2 3 3 8 5" xfId="9926" xr:uid="{00000000-0005-0000-0000-0000B51F0000}"/>
    <cellStyle name="Comma 2 3 3 8 6" xfId="4964" xr:uid="{00000000-0005-0000-0000-0000B61F0000}"/>
    <cellStyle name="Comma 2 3 3 9" xfId="955" xr:uid="{00000000-0005-0000-0000-0000B71F0000}"/>
    <cellStyle name="Comma 2 3 3 9 2" xfId="2177" xr:uid="{00000000-0005-0000-0000-0000B81F0000}"/>
    <cellStyle name="Comma 2 3 3 9 2 2" xfId="11472" xr:uid="{00000000-0005-0000-0000-0000B91F0000}"/>
    <cellStyle name="Comma 2 3 3 9 2 3" xfId="8380" xr:uid="{00000000-0005-0000-0000-0000BA1F0000}"/>
    <cellStyle name="Comma 2 3 3 9 3" xfId="4047" xr:uid="{00000000-0005-0000-0000-0000BB1F0000}"/>
    <cellStyle name="Comma 2 3 3 9 3 2" xfId="13342" xr:uid="{00000000-0005-0000-0000-0000BC1F0000}"/>
    <cellStyle name="Comma 2 3 3 9 3 3" xfId="7158" xr:uid="{00000000-0005-0000-0000-0000BD1F0000}"/>
    <cellStyle name="Comma 2 3 3 9 4" xfId="10250" xr:uid="{00000000-0005-0000-0000-0000BE1F0000}"/>
    <cellStyle name="Comma 2 3 3 9 5" xfId="5288" xr:uid="{00000000-0005-0000-0000-0000BF1F0000}"/>
    <cellStyle name="Comma 2 3 4" xfId="30" xr:uid="{00000000-0005-0000-0000-0000C01F0000}"/>
    <cellStyle name="Comma 2 3 4 10" xfId="3122" xr:uid="{00000000-0005-0000-0000-0000C11F0000}"/>
    <cellStyle name="Comma 2 3 4 10 2" xfId="12417" xr:uid="{00000000-0005-0000-0000-0000C21F0000}"/>
    <cellStyle name="Comma 2 3 4 10 3" xfId="6233" xr:uid="{00000000-0005-0000-0000-0000C31F0000}"/>
    <cellStyle name="Comma 2 3 4 11" xfId="9325" xr:uid="{00000000-0005-0000-0000-0000C41F0000}"/>
    <cellStyle name="Comma 2 3 4 12" xfId="4704" xr:uid="{00000000-0005-0000-0000-0000C51F0000}"/>
    <cellStyle name="Comma 2 3 4 2" xfId="67" xr:uid="{00000000-0005-0000-0000-0000C61F0000}"/>
    <cellStyle name="Comma 2 3 4 2 10" xfId="9362" xr:uid="{00000000-0005-0000-0000-0000C71F0000}"/>
    <cellStyle name="Comma 2 3 4 2 11" xfId="4740" xr:uid="{00000000-0005-0000-0000-0000C81F0000}"/>
    <cellStyle name="Comma 2 3 4 2 2" xfId="229" xr:uid="{00000000-0005-0000-0000-0000C91F0000}"/>
    <cellStyle name="Comma 2 3 4 2 2 2" xfId="840" xr:uid="{00000000-0005-0000-0000-0000CA1F0000}"/>
    <cellStyle name="Comma 2 3 4 2 2 2 2" xfId="1451" xr:uid="{00000000-0005-0000-0000-0000CB1F0000}"/>
    <cellStyle name="Comma 2 3 4 2 2 2 2 2" xfId="2997" xr:uid="{00000000-0005-0000-0000-0000CC1F0000}"/>
    <cellStyle name="Comma 2 3 4 2 2 2 2 2 2" xfId="12292" xr:uid="{00000000-0005-0000-0000-0000CD1F0000}"/>
    <cellStyle name="Comma 2 3 4 2 2 2 2 2 3" xfId="9200" xr:uid="{00000000-0005-0000-0000-0000CE1F0000}"/>
    <cellStyle name="Comma 2 3 4 2 2 2 2 3" xfId="4543" xr:uid="{00000000-0005-0000-0000-0000CF1F0000}"/>
    <cellStyle name="Comma 2 3 4 2 2 2 2 3 2" xfId="13838" xr:uid="{00000000-0005-0000-0000-0000D01F0000}"/>
    <cellStyle name="Comma 2 3 4 2 2 2 2 3 3" xfId="7654" xr:uid="{00000000-0005-0000-0000-0000D11F0000}"/>
    <cellStyle name="Comma 2 3 4 2 2 2 2 4" xfId="10746" xr:uid="{00000000-0005-0000-0000-0000D21F0000}"/>
    <cellStyle name="Comma 2 3 4 2 2 2 2 5" xfId="6108" xr:uid="{00000000-0005-0000-0000-0000D31F0000}"/>
    <cellStyle name="Comma 2 3 4 2 2 2 3" xfId="2062" xr:uid="{00000000-0005-0000-0000-0000D41F0000}"/>
    <cellStyle name="Comma 2 3 4 2 2 2 3 2" xfId="11357" xr:uid="{00000000-0005-0000-0000-0000D51F0000}"/>
    <cellStyle name="Comma 2 3 4 2 2 2 3 3" xfId="8265" xr:uid="{00000000-0005-0000-0000-0000D61F0000}"/>
    <cellStyle name="Comma 2 3 4 2 2 2 4" xfId="3932" xr:uid="{00000000-0005-0000-0000-0000D71F0000}"/>
    <cellStyle name="Comma 2 3 4 2 2 2 4 2" xfId="13227" xr:uid="{00000000-0005-0000-0000-0000D81F0000}"/>
    <cellStyle name="Comma 2 3 4 2 2 2 4 3" xfId="7043" xr:uid="{00000000-0005-0000-0000-0000D91F0000}"/>
    <cellStyle name="Comma 2 3 4 2 2 2 5" xfId="10135" xr:uid="{00000000-0005-0000-0000-0000DA1F0000}"/>
    <cellStyle name="Comma 2 3 4 2 2 2 6" xfId="5173" xr:uid="{00000000-0005-0000-0000-0000DB1F0000}"/>
    <cellStyle name="Comma 2 3 4 2 2 3" xfId="1164" xr:uid="{00000000-0005-0000-0000-0000DC1F0000}"/>
    <cellStyle name="Comma 2 3 4 2 2 3 2" xfId="2386" xr:uid="{00000000-0005-0000-0000-0000DD1F0000}"/>
    <cellStyle name="Comma 2 3 4 2 2 3 2 2" xfId="11681" xr:uid="{00000000-0005-0000-0000-0000DE1F0000}"/>
    <cellStyle name="Comma 2 3 4 2 2 3 2 3" xfId="8589" xr:uid="{00000000-0005-0000-0000-0000DF1F0000}"/>
    <cellStyle name="Comma 2 3 4 2 2 3 3" xfId="4256" xr:uid="{00000000-0005-0000-0000-0000E01F0000}"/>
    <cellStyle name="Comma 2 3 4 2 2 3 3 2" xfId="13551" xr:uid="{00000000-0005-0000-0000-0000E11F0000}"/>
    <cellStyle name="Comma 2 3 4 2 2 3 3 3" xfId="7367" xr:uid="{00000000-0005-0000-0000-0000E21F0000}"/>
    <cellStyle name="Comma 2 3 4 2 2 3 4" xfId="10459" xr:uid="{00000000-0005-0000-0000-0000E31F0000}"/>
    <cellStyle name="Comma 2 3 4 2 2 3 5" xfId="5497" xr:uid="{00000000-0005-0000-0000-0000E41F0000}"/>
    <cellStyle name="Comma 2 3 4 2 2 4" xfId="569" xr:uid="{00000000-0005-0000-0000-0000E51F0000}"/>
    <cellStyle name="Comma 2 3 4 2 2 4 2" xfId="2726" xr:uid="{00000000-0005-0000-0000-0000E61F0000}"/>
    <cellStyle name="Comma 2 3 4 2 2 4 2 2" xfId="12021" xr:uid="{00000000-0005-0000-0000-0000E71F0000}"/>
    <cellStyle name="Comma 2 3 4 2 2 4 2 3" xfId="8929" xr:uid="{00000000-0005-0000-0000-0000E81F0000}"/>
    <cellStyle name="Comma 2 3 4 2 2 4 3" xfId="3661" xr:uid="{00000000-0005-0000-0000-0000E91F0000}"/>
    <cellStyle name="Comma 2 3 4 2 2 4 3 2" xfId="12956" xr:uid="{00000000-0005-0000-0000-0000EA1F0000}"/>
    <cellStyle name="Comma 2 3 4 2 2 4 3 3" xfId="6772" xr:uid="{00000000-0005-0000-0000-0000EB1F0000}"/>
    <cellStyle name="Comma 2 3 4 2 2 4 4" xfId="9864" xr:uid="{00000000-0005-0000-0000-0000EC1F0000}"/>
    <cellStyle name="Comma 2 3 4 2 2 4 5" xfId="5837" xr:uid="{00000000-0005-0000-0000-0000ED1F0000}"/>
    <cellStyle name="Comma 2 3 4 2 2 5" xfId="1791" xr:uid="{00000000-0005-0000-0000-0000EE1F0000}"/>
    <cellStyle name="Comma 2 3 4 2 2 5 2" xfId="11086" xr:uid="{00000000-0005-0000-0000-0000EF1F0000}"/>
    <cellStyle name="Comma 2 3 4 2 2 5 3" xfId="7994" xr:uid="{00000000-0005-0000-0000-0000F01F0000}"/>
    <cellStyle name="Comma 2 3 4 2 2 6" xfId="3321" xr:uid="{00000000-0005-0000-0000-0000F11F0000}"/>
    <cellStyle name="Comma 2 3 4 2 2 6 2" xfId="12616" xr:uid="{00000000-0005-0000-0000-0000F21F0000}"/>
    <cellStyle name="Comma 2 3 4 2 2 6 3" xfId="6432" xr:uid="{00000000-0005-0000-0000-0000F31F0000}"/>
    <cellStyle name="Comma 2 3 4 2 2 7" xfId="9524" xr:uid="{00000000-0005-0000-0000-0000F41F0000}"/>
    <cellStyle name="Comma 2 3 4 2 2 8" xfId="4902" xr:uid="{00000000-0005-0000-0000-0000F51F0000}"/>
    <cellStyle name="Comma 2 3 4 2 3" xfId="302" xr:uid="{00000000-0005-0000-0000-0000F61F0000}"/>
    <cellStyle name="Comma 2 3 4 2 3 2" xfId="913" xr:uid="{00000000-0005-0000-0000-0000F71F0000}"/>
    <cellStyle name="Comma 2 3 4 2 3 2 2" xfId="1524" xr:uid="{00000000-0005-0000-0000-0000F81F0000}"/>
    <cellStyle name="Comma 2 3 4 2 3 2 2 2" xfId="3070" xr:uid="{00000000-0005-0000-0000-0000F91F0000}"/>
    <cellStyle name="Comma 2 3 4 2 3 2 2 2 2" xfId="12365" xr:uid="{00000000-0005-0000-0000-0000FA1F0000}"/>
    <cellStyle name="Comma 2 3 4 2 3 2 2 2 3" xfId="9273" xr:uid="{00000000-0005-0000-0000-0000FB1F0000}"/>
    <cellStyle name="Comma 2 3 4 2 3 2 2 3" xfId="4616" xr:uid="{00000000-0005-0000-0000-0000FC1F0000}"/>
    <cellStyle name="Comma 2 3 4 2 3 2 2 3 2" xfId="13911" xr:uid="{00000000-0005-0000-0000-0000FD1F0000}"/>
    <cellStyle name="Comma 2 3 4 2 3 2 2 3 3" xfId="7727" xr:uid="{00000000-0005-0000-0000-0000FE1F0000}"/>
    <cellStyle name="Comma 2 3 4 2 3 2 2 4" xfId="10819" xr:uid="{00000000-0005-0000-0000-0000FF1F0000}"/>
    <cellStyle name="Comma 2 3 4 2 3 2 2 5" xfId="6181" xr:uid="{00000000-0005-0000-0000-000000200000}"/>
    <cellStyle name="Comma 2 3 4 2 3 2 3" xfId="2135" xr:uid="{00000000-0005-0000-0000-000001200000}"/>
    <cellStyle name="Comma 2 3 4 2 3 2 3 2" xfId="11430" xr:uid="{00000000-0005-0000-0000-000002200000}"/>
    <cellStyle name="Comma 2 3 4 2 3 2 3 3" xfId="8338" xr:uid="{00000000-0005-0000-0000-000003200000}"/>
    <cellStyle name="Comma 2 3 4 2 3 2 4" xfId="4005" xr:uid="{00000000-0005-0000-0000-000004200000}"/>
    <cellStyle name="Comma 2 3 4 2 3 2 4 2" xfId="13300" xr:uid="{00000000-0005-0000-0000-000005200000}"/>
    <cellStyle name="Comma 2 3 4 2 3 2 4 3" xfId="7116" xr:uid="{00000000-0005-0000-0000-000006200000}"/>
    <cellStyle name="Comma 2 3 4 2 3 2 5" xfId="10208" xr:uid="{00000000-0005-0000-0000-000007200000}"/>
    <cellStyle name="Comma 2 3 4 2 3 2 6" xfId="5246" xr:uid="{00000000-0005-0000-0000-000008200000}"/>
    <cellStyle name="Comma 2 3 4 2 3 3" xfId="1237" xr:uid="{00000000-0005-0000-0000-000009200000}"/>
    <cellStyle name="Comma 2 3 4 2 3 3 2" xfId="2459" xr:uid="{00000000-0005-0000-0000-00000A200000}"/>
    <cellStyle name="Comma 2 3 4 2 3 3 2 2" xfId="11754" xr:uid="{00000000-0005-0000-0000-00000B200000}"/>
    <cellStyle name="Comma 2 3 4 2 3 3 2 3" xfId="8662" xr:uid="{00000000-0005-0000-0000-00000C200000}"/>
    <cellStyle name="Comma 2 3 4 2 3 3 3" xfId="4329" xr:uid="{00000000-0005-0000-0000-00000D200000}"/>
    <cellStyle name="Comma 2 3 4 2 3 3 3 2" xfId="13624" xr:uid="{00000000-0005-0000-0000-00000E200000}"/>
    <cellStyle name="Comma 2 3 4 2 3 3 3 3" xfId="7440" xr:uid="{00000000-0005-0000-0000-00000F200000}"/>
    <cellStyle name="Comma 2 3 4 2 3 3 4" xfId="10532" xr:uid="{00000000-0005-0000-0000-000010200000}"/>
    <cellStyle name="Comma 2 3 4 2 3 3 5" xfId="5570" xr:uid="{00000000-0005-0000-0000-000011200000}"/>
    <cellStyle name="Comma 2 3 4 2 3 4" xfId="480" xr:uid="{00000000-0005-0000-0000-000012200000}"/>
    <cellStyle name="Comma 2 3 4 2 3 4 2" xfId="2637" xr:uid="{00000000-0005-0000-0000-000013200000}"/>
    <cellStyle name="Comma 2 3 4 2 3 4 2 2" xfId="11932" xr:uid="{00000000-0005-0000-0000-000014200000}"/>
    <cellStyle name="Comma 2 3 4 2 3 4 2 3" xfId="8840" xr:uid="{00000000-0005-0000-0000-000015200000}"/>
    <cellStyle name="Comma 2 3 4 2 3 4 3" xfId="3572" xr:uid="{00000000-0005-0000-0000-000016200000}"/>
    <cellStyle name="Comma 2 3 4 2 3 4 3 2" xfId="12867" xr:uid="{00000000-0005-0000-0000-000017200000}"/>
    <cellStyle name="Comma 2 3 4 2 3 4 3 3" xfId="6683" xr:uid="{00000000-0005-0000-0000-000018200000}"/>
    <cellStyle name="Comma 2 3 4 2 3 4 4" xfId="9775" xr:uid="{00000000-0005-0000-0000-000019200000}"/>
    <cellStyle name="Comma 2 3 4 2 3 4 5" xfId="5748" xr:uid="{00000000-0005-0000-0000-00001A200000}"/>
    <cellStyle name="Comma 2 3 4 2 3 5" xfId="1702" xr:uid="{00000000-0005-0000-0000-00001B200000}"/>
    <cellStyle name="Comma 2 3 4 2 3 5 2" xfId="10997" xr:uid="{00000000-0005-0000-0000-00001C200000}"/>
    <cellStyle name="Comma 2 3 4 2 3 5 3" xfId="7905" xr:uid="{00000000-0005-0000-0000-00001D200000}"/>
    <cellStyle name="Comma 2 3 4 2 3 6" xfId="3394" xr:uid="{00000000-0005-0000-0000-00001E200000}"/>
    <cellStyle name="Comma 2 3 4 2 3 6 2" xfId="12689" xr:uid="{00000000-0005-0000-0000-00001F200000}"/>
    <cellStyle name="Comma 2 3 4 2 3 6 3" xfId="6505" xr:uid="{00000000-0005-0000-0000-000020200000}"/>
    <cellStyle name="Comma 2 3 4 2 3 7" xfId="9597" xr:uid="{00000000-0005-0000-0000-000021200000}"/>
    <cellStyle name="Comma 2 3 4 2 3 8" xfId="4813" xr:uid="{00000000-0005-0000-0000-000022200000}"/>
    <cellStyle name="Comma 2 3 4 2 4" xfId="140" xr:uid="{00000000-0005-0000-0000-000023200000}"/>
    <cellStyle name="Comma 2 3 4 2 4 2" xfId="1075" xr:uid="{00000000-0005-0000-0000-000024200000}"/>
    <cellStyle name="Comma 2 3 4 2 4 2 2" xfId="2297" xr:uid="{00000000-0005-0000-0000-000025200000}"/>
    <cellStyle name="Comma 2 3 4 2 4 2 2 2" xfId="11592" xr:uid="{00000000-0005-0000-0000-000026200000}"/>
    <cellStyle name="Comma 2 3 4 2 4 2 2 3" xfId="8500" xr:uid="{00000000-0005-0000-0000-000027200000}"/>
    <cellStyle name="Comma 2 3 4 2 4 2 3" xfId="4167" xr:uid="{00000000-0005-0000-0000-000028200000}"/>
    <cellStyle name="Comma 2 3 4 2 4 2 3 2" xfId="13462" xr:uid="{00000000-0005-0000-0000-000029200000}"/>
    <cellStyle name="Comma 2 3 4 2 4 2 3 3" xfId="7278" xr:uid="{00000000-0005-0000-0000-00002A200000}"/>
    <cellStyle name="Comma 2 3 4 2 4 2 4" xfId="10370" xr:uid="{00000000-0005-0000-0000-00002B200000}"/>
    <cellStyle name="Comma 2 3 4 2 4 2 5" xfId="5408" xr:uid="{00000000-0005-0000-0000-00002C200000}"/>
    <cellStyle name="Comma 2 3 4 2 4 3" xfId="751" xr:uid="{00000000-0005-0000-0000-00002D200000}"/>
    <cellStyle name="Comma 2 3 4 2 4 3 2" xfId="2908" xr:uid="{00000000-0005-0000-0000-00002E200000}"/>
    <cellStyle name="Comma 2 3 4 2 4 3 2 2" xfId="12203" xr:uid="{00000000-0005-0000-0000-00002F200000}"/>
    <cellStyle name="Comma 2 3 4 2 4 3 2 3" xfId="9111" xr:uid="{00000000-0005-0000-0000-000030200000}"/>
    <cellStyle name="Comma 2 3 4 2 4 3 3" xfId="3843" xr:uid="{00000000-0005-0000-0000-000031200000}"/>
    <cellStyle name="Comma 2 3 4 2 4 3 3 2" xfId="13138" xr:uid="{00000000-0005-0000-0000-000032200000}"/>
    <cellStyle name="Comma 2 3 4 2 4 3 3 3" xfId="6954" xr:uid="{00000000-0005-0000-0000-000033200000}"/>
    <cellStyle name="Comma 2 3 4 2 4 3 4" xfId="10046" xr:uid="{00000000-0005-0000-0000-000034200000}"/>
    <cellStyle name="Comma 2 3 4 2 4 3 5" xfId="6019" xr:uid="{00000000-0005-0000-0000-000035200000}"/>
    <cellStyle name="Comma 2 3 4 2 4 4" xfId="1973" xr:uid="{00000000-0005-0000-0000-000036200000}"/>
    <cellStyle name="Comma 2 3 4 2 4 4 2" xfId="11268" xr:uid="{00000000-0005-0000-0000-000037200000}"/>
    <cellStyle name="Comma 2 3 4 2 4 4 3" xfId="8176" xr:uid="{00000000-0005-0000-0000-000038200000}"/>
    <cellStyle name="Comma 2 3 4 2 4 5" xfId="3232" xr:uid="{00000000-0005-0000-0000-000039200000}"/>
    <cellStyle name="Comma 2 3 4 2 4 5 2" xfId="12527" xr:uid="{00000000-0005-0000-0000-00003A200000}"/>
    <cellStyle name="Comma 2 3 4 2 4 5 3" xfId="6343" xr:uid="{00000000-0005-0000-0000-00003B200000}"/>
    <cellStyle name="Comma 2 3 4 2 4 6" xfId="9435" xr:uid="{00000000-0005-0000-0000-00003C200000}"/>
    <cellStyle name="Comma 2 3 4 2 4 7" xfId="5084" xr:uid="{00000000-0005-0000-0000-00003D200000}"/>
    <cellStyle name="Comma 2 3 4 2 5" xfId="678" xr:uid="{00000000-0005-0000-0000-00003E200000}"/>
    <cellStyle name="Comma 2 3 4 2 5 2" xfId="1326" xr:uid="{00000000-0005-0000-0000-00003F200000}"/>
    <cellStyle name="Comma 2 3 4 2 5 2 2" xfId="2835" xr:uid="{00000000-0005-0000-0000-000040200000}"/>
    <cellStyle name="Comma 2 3 4 2 5 2 2 2" xfId="12130" xr:uid="{00000000-0005-0000-0000-000041200000}"/>
    <cellStyle name="Comma 2 3 4 2 5 2 2 3" xfId="9038" xr:uid="{00000000-0005-0000-0000-000042200000}"/>
    <cellStyle name="Comma 2 3 4 2 5 2 3" xfId="4418" xr:uid="{00000000-0005-0000-0000-000043200000}"/>
    <cellStyle name="Comma 2 3 4 2 5 2 3 2" xfId="13713" xr:uid="{00000000-0005-0000-0000-000044200000}"/>
    <cellStyle name="Comma 2 3 4 2 5 2 3 3" xfId="7529" xr:uid="{00000000-0005-0000-0000-000045200000}"/>
    <cellStyle name="Comma 2 3 4 2 5 2 4" xfId="10621" xr:uid="{00000000-0005-0000-0000-000046200000}"/>
    <cellStyle name="Comma 2 3 4 2 5 2 5" xfId="5946" xr:uid="{00000000-0005-0000-0000-000047200000}"/>
    <cellStyle name="Comma 2 3 4 2 5 3" xfId="1900" xr:uid="{00000000-0005-0000-0000-000048200000}"/>
    <cellStyle name="Comma 2 3 4 2 5 3 2" xfId="11195" xr:uid="{00000000-0005-0000-0000-000049200000}"/>
    <cellStyle name="Comma 2 3 4 2 5 3 3" xfId="8103" xr:uid="{00000000-0005-0000-0000-00004A200000}"/>
    <cellStyle name="Comma 2 3 4 2 5 4" xfId="3770" xr:uid="{00000000-0005-0000-0000-00004B200000}"/>
    <cellStyle name="Comma 2 3 4 2 5 4 2" xfId="13065" xr:uid="{00000000-0005-0000-0000-00004C200000}"/>
    <cellStyle name="Comma 2 3 4 2 5 4 3" xfId="6881" xr:uid="{00000000-0005-0000-0000-00004D200000}"/>
    <cellStyle name="Comma 2 3 4 2 5 5" xfId="9973" xr:uid="{00000000-0005-0000-0000-00004E200000}"/>
    <cellStyle name="Comma 2 3 4 2 5 6" xfId="5011" xr:uid="{00000000-0005-0000-0000-00004F200000}"/>
    <cellStyle name="Comma 2 3 4 2 6" xfId="1002" xr:uid="{00000000-0005-0000-0000-000050200000}"/>
    <cellStyle name="Comma 2 3 4 2 6 2" xfId="2224" xr:uid="{00000000-0005-0000-0000-000051200000}"/>
    <cellStyle name="Comma 2 3 4 2 6 2 2" xfId="11519" xr:uid="{00000000-0005-0000-0000-000052200000}"/>
    <cellStyle name="Comma 2 3 4 2 6 2 3" xfId="8427" xr:uid="{00000000-0005-0000-0000-000053200000}"/>
    <cellStyle name="Comma 2 3 4 2 6 3" xfId="4094" xr:uid="{00000000-0005-0000-0000-000054200000}"/>
    <cellStyle name="Comma 2 3 4 2 6 3 2" xfId="13389" xr:uid="{00000000-0005-0000-0000-000055200000}"/>
    <cellStyle name="Comma 2 3 4 2 6 3 3" xfId="7205" xr:uid="{00000000-0005-0000-0000-000056200000}"/>
    <cellStyle name="Comma 2 3 4 2 6 4" xfId="10297" xr:uid="{00000000-0005-0000-0000-000057200000}"/>
    <cellStyle name="Comma 2 3 4 2 6 5" xfId="5335" xr:uid="{00000000-0005-0000-0000-000058200000}"/>
    <cellStyle name="Comma 2 3 4 2 7" xfId="407" xr:uid="{00000000-0005-0000-0000-000059200000}"/>
    <cellStyle name="Comma 2 3 4 2 7 2" xfId="2564" xr:uid="{00000000-0005-0000-0000-00005A200000}"/>
    <cellStyle name="Comma 2 3 4 2 7 2 2" xfId="11859" xr:uid="{00000000-0005-0000-0000-00005B200000}"/>
    <cellStyle name="Comma 2 3 4 2 7 2 3" xfId="8767" xr:uid="{00000000-0005-0000-0000-00005C200000}"/>
    <cellStyle name="Comma 2 3 4 2 7 3" xfId="3499" xr:uid="{00000000-0005-0000-0000-00005D200000}"/>
    <cellStyle name="Comma 2 3 4 2 7 3 2" xfId="12794" xr:uid="{00000000-0005-0000-0000-00005E200000}"/>
    <cellStyle name="Comma 2 3 4 2 7 3 3" xfId="6610" xr:uid="{00000000-0005-0000-0000-00005F200000}"/>
    <cellStyle name="Comma 2 3 4 2 7 4" xfId="9702" xr:uid="{00000000-0005-0000-0000-000060200000}"/>
    <cellStyle name="Comma 2 3 4 2 7 5" xfId="5675" xr:uid="{00000000-0005-0000-0000-000061200000}"/>
    <cellStyle name="Comma 2 3 4 2 8" xfId="1629" xr:uid="{00000000-0005-0000-0000-000062200000}"/>
    <cellStyle name="Comma 2 3 4 2 8 2" xfId="10924" xr:uid="{00000000-0005-0000-0000-000063200000}"/>
    <cellStyle name="Comma 2 3 4 2 8 3" xfId="7832" xr:uid="{00000000-0005-0000-0000-000064200000}"/>
    <cellStyle name="Comma 2 3 4 2 9" xfId="3159" xr:uid="{00000000-0005-0000-0000-000065200000}"/>
    <cellStyle name="Comma 2 3 4 2 9 2" xfId="12454" xr:uid="{00000000-0005-0000-0000-000066200000}"/>
    <cellStyle name="Comma 2 3 4 2 9 3" xfId="6270" xr:uid="{00000000-0005-0000-0000-000067200000}"/>
    <cellStyle name="Comma 2 3 4 3" xfId="193" xr:uid="{00000000-0005-0000-0000-000068200000}"/>
    <cellStyle name="Comma 2 3 4 3 2" xfId="804" xr:uid="{00000000-0005-0000-0000-000069200000}"/>
    <cellStyle name="Comma 2 3 4 3 2 2" xfId="1415" xr:uid="{00000000-0005-0000-0000-00006A200000}"/>
    <cellStyle name="Comma 2 3 4 3 2 2 2" xfId="2961" xr:uid="{00000000-0005-0000-0000-00006B200000}"/>
    <cellStyle name="Comma 2 3 4 3 2 2 2 2" xfId="12256" xr:uid="{00000000-0005-0000-0000-00006C200000}"/>
    <cellStyle name="Comma 2 3 4 3 2 2 2 3" xfId="9164" xr:uid="{00000000-0005-0000-0000-00006D200000}"/>
    <cellStyle name="Comma 2 3 4 3 2 2 3" xfId="4507" xr:uid="{00000000-0005-0000-0000-00006E200000}"/>
    <cellStyle name="Comma 2 3 4 3 2 2 3 2" xfId="13802" xr:uid="{00000000-0005-0000-0000-00006F200000}"/>
    <cellStyle name="Comma 2 3 4 3 2 2 3 3" xfId="7618" xr:uid="{00000000-0005-0000-0000-000070200000}"/>
    <cellStyle name="Comma 2 3 4 3 2 2 4" xfId="10710" xr:uid="{00000000-0005-0000-0000-000071200000}"/>
    <cellStyle name="Comma 2 3 4 3 2 2 5" xfId="6072" xr:uid="{00000000-0005-0000-0000-000072200000}"/>
    <cellStyle name="Comma 2 3 4 3 2 3" xfId="2026" xr:uid="{00000000-0005-0000-0000-000073200000}"/>
    <cellStyle name="Comma 2 3 4 3 2 3 2" xfId="11321" xr:uid="{00000000-0005-0000-0000-000074200000}"/>
    <cellStyle name="Comma 2 3 4 3 2 3 3" xfId="8229" xr:uid="{00000000-0005-0000-0000-000075200000}"/>
    <cellStyle name="Comma 2 3 4 3 2 4" xfId="3896" xr:uid="{00000000-0005-0000-0000-000076200000}"/>
    <cellStyle name="Comma 2 3 4 3 2 4 2" xfId="13191" xr:uid="{00000000-0005-0000-0000-000077200000}"/>
    <cellStyle name="Comma 2 3 4 3 2 4 3" xfId="7007" xr:uid="{00000000-0005-0000-0000-000078200000}"/>
    <cellStyle name="Comma 2 3 4 3 2 5" xfId="10099" xr:uid="{00000000-0005-0000-0000-000079200000}"/>
    <cellStyle name="Comma 2 3 4 3 2 6" xfId="5137" xr:uid="{00000000-0005-0000-0000-00007A200000}"/>
    <cellStyle name="Comma 2 3 4 3 3" xfId="1128" xr:uid="{00000000-0005-0000-0000-00007B200000}"/>
    <cellStyle name="Comma 2 3 4 3 3 2" xfId="2350" xr:uid="{00000000-0005-0000-0000-00007C200000}"/>
    <cellStyle name="Comma 2 3 4 3 3 2 2" xfId="11645" xr:uid="{00000000-0005-0000-0000-00007D200000}"/>
    <cellStyle name="Comma 2 3 4 3 3 2 3" xfId="8553" xr:uid="{00000000-0005-0000-0000-00007E200000}"/>
    <cellStyle name="Comma 2 3 4 3 3 3" xfId="4220" xr:uid="{00000000-0005-0000-0000-00007F200000}"/>
    <cellStyle name="Comma 2 3 4 3 3 3 2" xfId="13515" xr:uid="{00000000-0005-0000-0000-000080200000}"/>
    <cellStyle name="Comma 2 3 4 3 3 3 3" xfId="7331" xr:uid="{00000000-0005-0000-0000-000081200000}"/>
    <cellStyle name="Comma 2 3 4 3 3 4" xfId="10423" xr:uid="{00000000-0005-0000-0000-000082200000}"/>
    <cellStyle name="Comma 2 3 4 3 3 5" xfId="5461" xr:uid="{00000000-0005-0000-0000-000083200000}"/>
    <cellStyle name="Comma 2 3 4 3 4" xfId="533" xr:uid="{00000000-0005-0000-0000-000084200000}"/>
    <cellStyle name="Comma 2 3 4 3 4 2" xfId="2690" xr:uid="{00000000-0005-0000-0000-000085200000}"/>
    <cellStyle name="Comma 2 3 4 3 4 2 2" xfId="11985" xr:uid="{00000000-0005-0000-0000-000086200000}"/>
    <cellStyle name="Comma 2 3 4 3 4 2 3" xfId="8893" xr:uid="{00000000-0005-0000-0000-000087200000}"/>
    <cellStyle name="Comma 2 3 4 3 4 3" xfId="3625" xr:uid="{00000000-0005-0000-0000-000088200000}"/>
    <cellStyle name="Comma 2 3 4 3 4 3 2" xfId="12920" xr:uid="{00000000-0005-0000-0000-000089200000}"/>
    <cellStyle name="Comma 2 3 4 3 4 3 3" xfId="6736" xr:uid="{00000000-0005-0000-0000-00008A200000}"/>
    <cellStyle name="Comma 2 3 4 3 4 4" xfId="9828" xr:uid="{00000000-0005-0000-0000-00008B200000}"/>
    <cellStyle name="Comma 2 3 4 3 4 5" xfId="5801" xr:uid="{00000000-0005-0000-0000-00008C200000}"/>
    <cellStyle name="Comma 2 3 4 3 5" xfId="1755" xr:uid="{00000000-0005-0000-0000-00008D200000}"/>
    <cellStyle name="Comma 2 3 4 3 5 2" xfId="11050" xr:uid="{00000000-0005-0000-0000-00008E200000}"/>
    <cellStyle name="Comma 2 3 4 3 5 3" xfId="7958" xr:uid="{00000000-0005-0000-0000-00008F200000}"/>
    <cellStyle name="Comma 2 3 4 3 6" xfId="3285" xr:uid="{00000000-0005-0000-0000-000090200000}"/>
    <cellStyle name="Comma 2 3 4 3 6 2" xfId="12580" xr:uid="{00000000-0005-0000-0000-000091200000}"/>
    <cellStyle name="Comma 2 3 4 3 6 3" xfId="6396" xr:uid="{00000000-0005-0000-0000-000092200000}"/>
    <cellStyle name="Comma 2 3 4 3 7" xfId="9488" xr:uid="{00000000-0005-0000-0000-000093200000}"/>
    <cellStyle name="Comma 2 3 4 3 8" xfId="4866" xr:uid="{00000000-0005-0000-0000-000094200000}"/>
    <cellStyle name="Comma 2 3 4 4" xfId="266" xr:uid="{00000000-0005-0000-0000-000095200000}"/>
    <cellStyle name="Comma 2 3 4 4 2" xfId="877" xr:uid="{00000000-0005-0000-0000-000096200000}"/>
    <cellStyle name="Comma 2 3 4 4 2 2" xfId="1488" xr:uid="{00000000-0005-0000-0000-000097200000}"/>
    <cellStyle name="Comma 2 3 4 4 2 2 2" xfId="3034" xr:uid="{00000000-0005-0000-0000-000098200000}"/>
    <cellStyle name="Comma 2 3 4 4 2 2 2 2" xfId="12329" xr:uid="{00000000-0005-0000-0000-000099200000}"/>
    <cellStyle name="Comma 2 3 4 4 2 2 2 3" xfId="9237" xr:uid="{00000000-0005-0000-0000-00009A200000}"/>
    <cellStyle name="Comma 2 3 4 4 2 2 3" xfId="4580" xr:uid="{00000000-0005-0000-0000-00009B200000}"/>
    <cellStyle name="Comma 2 3 4 4 2 2 3 2" xfId="13875" xr:uid="{00000000-0005-0000-0000-00009C200000}"/>
    <cellStyle name="Comma 2 3 4 4 2 2 3 3" xfId="7691" xr:uid="{00000000-0005-0000-0000-00009D200000}"/>
    <cellStyle name="Comma 2 3 4 4 2 2 4" xfId="10783" xr:uid="{00000000-0005-0000-0000-00009E200000}"/>
    <cellStyle name="Comma 2 3 4 4 2 2 5" xfId="6145" xr:uid="{00000000-0005-0000-0000-00009F200000}"/>
    <cellStyle name="Comma 2 3 4 4 2 3" xfId="2099" xr:uid="{00000000-0005-0000-0000-0000A0200000}"/>
    <cellStyle name="Comma 2 3 4 4 2 3 2" xfId="11394" xr:uid="{00000000-0005-0000-0000-0000A1200000}"/>
    <cellStyle name="Comma 2 3 4 4 2 3 3" xfId="8302" xr:uid="{00000000-0005-0000-0000-0000A2200000}"/>
    <cellStyle name="Comma 2 3 4 4 2 4" xfId="3969" xr:uid="{00000000-0005-0000-0000-0000A3200000}"/>
    <cellStyle name="Comma 2 3 4 4 2 4 2" xfId="13264" xr:uid="{00000000-0005-0000-0000-0000A4200000}"/>
    <cellStyle name="Comma 2 3 4 4 2 4 3" xfId="7080" xr:uid="{00000000-0005-0000-0000-0000A5200000}"/>
    <cellStyle name="Comma 2 3 4 4 2 5" xfId="10172" xr:uid="{00000000-0005-0000-0000-0000A6200000}"/>
    <cellStyle name="Comma 2 3 4 4 2 6" xfId="5210" xr:uid="{00000000-0005-0000-0000-0000A7200000}"/>
    <cellStyle name="Comma 2 3 4 4 3" xfId="1201" xr:uid="{00000000-0005-0000-0000-0000A8200000}"/>
    <cellStyle name="Comma 2 3 4 4 3 2" xfId="2423" xr:uid="{00000000-0005-0000-0000-0000A9200000}"/>
    <cellStyle name="Comma 2 3 4 4 3 2 2" xfId="11718" xr:uid="{00000000-0005-0000-0000-0000AA200000}"/>
    <cellStyle name="Comma 2 3 4 4 3 2 3" xfId="8626" xr:uid="{00000000-0005-0000-0000-0000AB200000}"/>
    <cellStyle name="Comma 2 3 4 4 3 3" xfId="4293" xr:uid="{00000000-0005-0000-0000-0000AC200000}"/>
    <cellStyle name="Comma 2 3 4 4 3 3 2" xfId="13588" xr:uid="{00000000-0005-0000-0000-0000AD200000}"/>
    <cellStyle name="Comma 2 3 4 4 3 3 3" xfId="7404" xr:uid="{00000000-0005-0000-0000-0000AE200000}"/>
    <cellStyle name="Comma 2 3 4 4 3 4" xfId="10496" xr:uid="{00000000-0005-0000-0000-0000AF200000}"/>
    <cellStyle name="Comma 2 3 4 4 3 5" xfId="5534" xr:uid="{00000000-0005-0000-0000-0000B0200000}"/>
    <cellStyle name="Comma 2 3 4 4 4" xfId="444" xr:uid="{00000000-0005-0000-0000-0000B1200000}"/>
    <cellStyle name="Comma 2 3 4 4 4 2" xfId="2601" xr:uid="{00000000-0005-0000-0000-0000B2200000}"/>
    <cellStyle name="Comma 2 3 4 4 4 2 2" xfId="11896" xr:uid="{00000000-0005-0000-0000-0000B3200000}"/>
    <cellStyle name="Comma 2 3 4 4 4 2 3" xfId="8804" xr:uid="{00000000-0005-0000-0000-0000B4200000}"/>
    <cellStyle name="Comma 2 3 4 4 4 3" xfId="3536" xr:uid="{00000000-0005-0000-0000-0000B5200000}"/>
    <cellStyle name="Comma 2 3 4 4 4 3 2" xfId="12831" xr:uid="{00000000-0005-0000-0000-0000B6200000}"/>
    <cellStyle name="Comma 2 3 4 4 4 3 3" xfId="6647" xr:uid="{00000000-0005-0000-0000-0000B7200000}"/>
    <cellStyle name="Comma 2 3 4 4 4 4" xfId="9739" xr:uid="{00000000-0005-0000-0000-0000B8200000}"/>
    <cellStyle name="Comma 2 3 4 4 4 5" xfId="5712" xr:uid="{00000000-0005-0000-0000-0000B9200000}"/>
    <cellStyle name="Comma 2 3 4 4 5" xfId="1666" xr:uid="{00000000-0005-0000-0000-0000BA200000}"/>
    <cellStyle name="Comma 2 3 4 4 5 2" xfId="10961" xr:uid="{00000000-0005-0000-0000-0000BB200000}"/>
    <cellStyle name="Comma 2 3 4 4 5 3" xfId="7869" xr:uid="{00000000-0005-0000-0000-0000BC200000}"/>
    <cellStyle name="Comma 2 3 4 4 6" xfId="3358" xr:uid="{00000000-0005-0000-0000-0000BD200000}"/>
    <cellStyle name="Comma 2 3 4 4 6 2" xfId="12653" xr:uid="{00000000-0005-0000-0000-0000BE200000}"/>
    <cellStyle name="Comma 2 3 4 4 6 3" xfId="6469" xr:uid="{00000000-0005-0000-0000-0000BF200000}"/>
    <cellStyle name="Comma 2 3 4 4 7" xfId="9561" xr:uid="{00000000-0005-0000-0000-0000C0200000}"/>
    <cellStyle name="Comma 2 3 4 4 8" xfId="4777" xr:uid="{00000000-0005-0000-0000-0000C1200000}"/>
    <cellStyle name="Comma 2 3 4 5" xfId="104" xr:uid="{00000000-0005-0000-0000-0000C2200000}"/>
    <cellStyle name="Comma 2 3 4 5 2" xfId="715" xr:uid="{00000000-0005-0000-0000-0000C3200000}"/>
    <cellStyle name="Comma 2 3 4 5 2 2" xfId="1362" xr:uid="{00000000-0005-0000-0000-0000C4200000}"/>
    <cellStyle name="Comma 2 3 4 5 2 2 2" xfId="2872" xr:uid="{00000000-0005-0000-0000-0000C5200000}"/>
    <cellStyle name="Comma 2 3 4 5 2 2 2 2" xfId="12167" xr:uid="{00000000-0005-0000-0000-0000C6200000}"/>
    <cellStyle name="Comma 2 3 4 5 2 2 2 3" xfId="9075" xr:uid="{00000000-0005-0000-0000-0000C7200000}"/>
    <cellStyle name="Comma 2 3 4 5 2 2 3" xfId="4454" xr:uid="{00000000-0005-0000-0000-0000C8200000}"/>
    <cellStyle name="Comma 2 3 4 5 2 2 3 2" xfId="13749" xr:uid="{00000000-0005-0000-0000-0000C9200000}"/>
    <cellStyle name="Comma 2 3 4 5 2 2 3 3" xfId="7565" xr:uid="{00000000-0005-0000-0000-0000CA200000}"/>
    <cellStyle name="Comma 2 3 4 5 2 2 4" xfId="10657" xr:uid="{00000000-0005-0000-0000-0000CB200000}"/>
    <cellStyle name="Comma 2 3 4 5 2 2 5" xfId="5983" xr:uid="{00000000-0005-0000-0000-0000CC200000}"/>
    <cellStyle name="Comma 2 3 4 5 2 3" xfId="1937" xr:uid="{00000000-0005-0000-0000-0000CD200000}"/>
    <cellStyle name="Comma 2 3 4 5 2 3 2" xfId="11232" xr:uid="{00000000-0005-0000-0000-0000CE200000}"/>
    <cellStyle name="Comma 2 3 4 5 2 3 3" xfId="8140" xr:uid="{00000000-0005-0000-0000-0000CF200000}"/>
    <cellStyle name="Comma 2 3 4 5 2 4" xfId="3807" xr:uid="{00000000-0005-0000-0000-0000D0200000}"/>
    <cellStyle name="Comma 2 3 4 5 2 4 2" xfId="13102" xr:uid="{00000000-0005-0000-0000-0000D1200000}"/>
    <cellStyle name="Comma 2 3 4 5 2 4 3" xfId="6918" xr:uid="{00000000-0005-0000-0000-0000D2200000}"/>
    <cellStyle name="Comma 2 3 4 5 2 5" xfId="10010" xr:uid="{00000000-0005-0000-0000-0000D3200000}"/>
    <cellStyle name="Comma 2 3 4 5 2 6" xfId="5048" xr:uid="{00000000-0005-0000-0000-0000D4200000}"/>
    <cellStyle name="Comma 2 3 4 5 3" xfId="1039" xr:uid="{00000000-0005-0000-0000-0000D5200000}"/>
    <cellStyle name="Comma 2 3 4 5 3 2" xfId="2261" xr:uid="{00000000-0005-0000-0000-0000D6200000}"/>
    <cellStyle name="Comma 2 3 4 5 3 2 2" xfId="11556" xr:uid="{00000000-0005-0000-0000-0000D7200000}"/>
    <cellStyle name="Comma 2 3 4 5 3 2 3" xfId="8464" xr:uid="{00000000-0005-0000-0000-0000D8200000}"/>
    <cellStyle name="Comma 2 3 4 5 3 3" xfId="4131" xr:uid="{00000000-0005-0000-0000-0000D9200000}"/>
    <cellStyle name="Comma 2 3 4 5 3 3 2" xfId="13426" xr:uid="{00000000-0005-0000-0000-0000DA200000}"/>
    <cellStyle name="Comma 2 3 4 5 3 3 3" xfId="7242" xr:uid="{00000000-0005-0000-0000-0000DB200000}"/>
    <cellStyle name="Comma 2 3 4 5 3 4" xfId="10334" xr:uid="{00000000-0005-0000-0000-0000DC200000}"/>
    <cellStyle name="Comma 2 3 4 5 3 5" xfId="5372" xr:uid="{00000000-0005-0000-0000-0000DD200000}"/>
    <cellStyle name="Comma 2 3 4 5 4" xfId="594" xr:uid="{00000000-0005-0000-0000-0000DE200000}"/>
    <cellStyle name="Comma 2 3 4 5 4 2" xfId="2751" xr:uid="{00000000-0005-0000-0000-0000DF200000}"/>
    <cellStyle name="Comma 2 3 4 5 4 2 2" xfId="12046" xr:uid="{00000000-0005-0000-0000-0000E0200000}"/>
    <cellStyle name="Comma 2 3 4 5 4 2 3" xfId="8954" xr:uid="{00000000-0005-0000-0000-0000E1200000}"/>
    <cellStyle name="Comma 2 3 4 5 4 3" xfId="3686" xr:uid="{00000000-0005-0000-0000-0000E2200000}"/>
    <cellStyle name="Comma 2 3 4 5 4 3 2" xfId="12981" xr:uid="{00000000-0005-0000-0000-0000E3200000}"/>
    <cellStyle name="Comma 2 3 4 5 4 3 3" xfId="6797" xr:uid="{00000000-0005-0000-0000-0000E4200000}"/>
    <cellStyle name="Comma 2 3 4 5 4 4" xfId="9889" xr:uid="{00000000-0005-0000-0000-0000E5200000}"/>
    <cellStyle name="Comma 2 3 4 5 4 5" xfId="5862" xr:uid="{00000000-0005-0000-0000-0000E6200000}"/>
    <cellStyle name="Comma 2 3 4 5 5" xfId="1816" xr:uid="{00000000-0005-0000-0000-0000E7200000}"/>
    <cellStyle name="Comma 2 3 4 5 5 2" xfId="11111" xr:uid="{00000000-0005-0000-0000-0000E8200000}"/>
    <cellStyle name="Comma 2 3 4 5 5 3" xfId="8019" xr:uid="{00000000-0005-0000-0000-0000E9200000}"/>
    <cellStyle name="Comma 2 3 4 5 6" xfId="3196" xr:uid="{00000000-0005-0000-0000-0000EA200000}"/>
    <cellStyle name="Comma 2 3 4 5 6 2" xfId="12491" xr:uid="{00000000-0005-0000-0000-0000EB200000}"/>
    <cellStyle name="Comma 2 3 4 5 6 3" xfId="6307" xr:uid="{00000000-0005-0000-0000-0000EC200000}"/>
    <cellStyle name="Comma 2 3 4 5 7" xfId="9399" xr:uid="{00000000-0005-0000-0000-0000ED200000}"/>
    <cellStyle name="Comma 2 3 4 5 8" xfId="4927" xr:uid="{00000000-0005-0000-0000-0000EE200000}"/>
    <cellStyle name="Comma 2 3 4 6" xfId="641" xr:uid="{00000000-0005-0000-0000-0000EF200000}"/>
    <cellStyle name="Comma 2 3 4 6 2" xfId="1289" xr:uid="{00000000-0005-0000-0000-0000F0200000}"/>
    <cellStyle name="Comma 2 3 4 6 2 2" xfId="2798" xr:uid="{00000000-0005-0000-0000-0000F1200000}"/>
    <cellStyle name="Comma 2 3 4 6 2 2 2" xfId="12093" xr:uid="{00000000-0005-0000-0000-0000F2200000}"/>
    <cellStyle name="Comma 2 3 4 6 2 2 3" xfId="9001" xr:uid="{00000000-0005-0000-0000-0000F3200000}"/>
    <cellStyle name="Comma 2 3 4 6 2 3" xfId="4381" xr:uid="{00000000-0005-0000-0000-0000F4200000}"/>
    <cellStyle name="Comma 2 3 4 6 2 3 2" xfId="13676" xr:uid="{00000000-0005-0000-0000-0000F5200000}"/>
    <cellStyle name="Comma 2 3 4 6 2 3 3" xfId="7492" xr:uid="{00000000-0005-0000-0000-0000F6200000}"/>
    <cellStyle name="Comma 2 3 4 6 2 4" xfId="10584" xr:uid="{00000000-0005-0000-0000-0000F7200000}"/>
    <cellStyle name="Comma 2 3 4 6 2 5" xfId="5909" xr:uid="{00000000-0005-0000-0000-0000F8200000}"/>
    <cellStyle name="Comma 2 3 4 6 3" xfId="1863" xr:uid="{00000000-0005-0000-0000-0000F9200000}"/>
    <cellStyle name="Comma 2 3 4 6 3 2" xfId="11158" xr:uid="{00000000-0005-0000-0000-0000FA200000}"/>
    <cellStyle name="Comma 2 3 4 6 3 3" xfId="8066" xr:uid="{00000000-0005-0000-0000-0000FB200000}"/>
    <cellStyle name="Comma 2 3 4 6 4" xfId="3733" xr:uid="{00000000-0005-0000-0000-0000FC200000}"/>
    <cellStyle name="Comma 2 3 4 6 4 2" xfId="13028" xr:uid="{00000000-0005-0000-0000-0000FD200000}"/>
    <cellStyle name="Comma 2 3 4 6 4 3" xfId="6844" xr:uid="{00000000-0005-0000-0000-0000FE200000}"/>
    <cellStyle name="Comma 2 3 4 6 5" xfId="9936" xr:uid="{00000000-0005-0000-0000-0000FF200000}"/>
    <cellStyle name="Comma 2 3 4 6 6" xfId="4974" xr:uid="{00000000-0005-0000-0000-000000210000}"/>
    <cellStyle name="Comma 2 3 4 7" xfId="965" xr:uid="{00000000-0005-0000-0000-000001210000}"/>
    <cellStyle name="Comma 2 3 4 7 2" xfId="2187" xr:uid="{00000000-0005-0000-0000-000002210000}"/>
    <cellStyle name="Comma 2 3 4 7 2 2" xfId="11482" xr:uid="{00000000-0005-0000-0000-000003210000}"/>
    <cellStyle name="Comma 2 3 4 7 2 3" xfId="8390" xr:uid="{00000000-0005-0000-0000-000004210000}"/>
    <cellStyle name="Comma 2 3 4 7 3" xfId="4057" xr:uid="{00000000-0005-0000-0000-000005210000}"/>
    <cellStyle name="Comma 2 3 4 7 3 2" xfId="13352" xr:uid="{00000000-0005-0000-0000-000006210000}"/>
    <cellStyle name="Comma 2 3 4 7 3 3" xfId="7168" xr:uid="{00000000-0005-0000-0000-000007210000}"/>
    <cellStyle name="Comma 2 3 4 7 4" xfId="10260" xr:uid="{00000000-0005-0000-0000-000008210000}"/>
    <cellStyle name="Comma 2 3 4 7 5" xfId="5298" xr:uid="{00000000-0005-0000-0000-000009210000}"/>
    <cellStyle name="Comma 2 3 4 8" xfId="371" xr:uid="{00000000-0005-0000-0000-00000A210000}"/>
    <cellStyle name="Comma 2 3 4 8 2" xfId="2528" xr:uid="{00000000-0005-0000-0000-00000B210000}"/>
    <cellStyle name="Comma 2 3 4 8 2 2" xfId="11823" xr:uid="{00000000-0005-0000-0000-00000C210000}"/>
    <cellStyle name="Comma 2 3 4 8 2 3" xfId="8731" xr:uid="{00000000-0005-0000-0000-00000D210000}"/>
    <cellStyle name="Comma 2 3 4 8 3" xfId="3463" xr:uid="{00000000-0005-0000-0000-00000E210000}"/>
    <cellStyle name="Comma 2 3 4 8 3 2" xfId="12758" xr:uid="{00000000-0005-0000-0000-00000F210000}"/>
    <cellStyle name="Comma 2 3 4 8 3 3" xfId="6574" xr:uid="{00000000-0005-0000-0000-000010210000}"/>
    <cellStyle name="Comma 2 3 4 8 4" xfId="9666" xr:uid="{00000000-0005-0000-0000-000011210000}"/>
    <cellStyle name="Comma 2 3 4 8 5" xfId="5639" xr:uid="{00000000-0005-0000-0000-000012210000}"/>
    <cellStyle name="Comma 2 3 4 9" xfId="1593" xr:uid="{00000000-0005-0000-0000-000013210000}"/>
    <cellStyle name="Comma 2 3 4 9 2" xfId="10888" xr:uid="{00000000-0005-0000-0000-000014210000}"/>
    <cellStyle name="Comma 2 3 4 9 3" xfId="7796" xr:uid="{00000000-0005-0000-0000-000015210000}"/>
    <cellStyle name="Comma 2 3 5" xfId="47" xr:uid="{00000000-0005-0000-0000-000016210000}"/>
    <cellStyle name="Comma 2 3 5 10" xfId="9342" xr:uid="{00000000-0005-0000-0000-000017210000}"/>
    <cellStyle name="Comma 2 3 5 11" xfId="4720" xr:uid="{00000000-0005-0000-0000-000018210000}"/>
    <cellStyle name="Comma 2 3 5 2" xfId="209" xr:uid="{00000000-0005-0000-0000-000019210000}"/>
    <cellStyle name="Comma 2 3 5 2 2" xfId="820" xr:uid="{00000000-0005-0000-0000-00001A210000}"/>
    <cellStyle name="Comma 2 3 5 2 2 2" xfId="1431" xr:uid="{00000000-0005-0000-0000-00001B210000}"/>
    <cellStyle name="Comma 2 3 5 2 2 2 2" xfId="2977" xr:uid="{00000000-0005-0000-0000-00001C210000}"/>
    <cellStyle name="Comma 2 3 5 2 2 2 2 2" xfId="12272" xr:uid="{00000000-0005-0000-0000-00001D210000}"/>
    <cellStyle name="Comma 2 3 5 2 2 2 2 3" xfId="9180" xr:uid="{00000000-0005-0000-0000-00001E210000}"/>
    <cellStyle name="Comma 2 3 5 2 2 2 3" xfId="4523" xr:uid="{00000000-0005-0000-0000-00001F210000}"/>
    <cellStyle name="Comma 2 3 5 2 2 2 3 2" xfId="13818" xr:uid="{00000000-0005-0000-0000-000020210000}"/>
    <cellStyle name="Comma 2 3 5 2 2 2 3 3" xfId="7634" xr:uid="{00000000-0005-0000-0000-000021210000}"/>
    <cellStyle name="Comma 2 3 5 2 2 2 4" xfId="10726" xr:uid="{00000000-0005-0000-0000-000022210000}"/>
    <cellStyle name="Comma 2 3 5 2 2 2 5" xfId="6088" xr:uid="{00000000-0005-0000-0000-000023210000}"/>
    <cellStyle name="Comma 2 3 5 2 2 3" xfId="2042" xr:uid="{00000000-0005-0000-0000-000024210000}"/>
    <cellStyle name="Comma 2 3 5 2 2 3 2" xfId="11337" xr:uid="{00000000-0005-0000-0000-000025210000}"/>
    <cellStyle name="Comma 2 3 5 2 2 3 3" xfId="8245" xr:uid="{00000000-0005-0000-0000-000026210000}"/>
    <cellStyle name="Comma 2 3 5 2 2 4" xfId="3912" xr:uid="{00000000-0005-0000-0000-000027210000}"/>
    <cellStyle name="Comma 2 3 5 2 2 4 2" xfId="13207" xr:uid="{00000000-0005-0000-0000-000028210000}"/>
    <cellStyle name="Comma 2 3 5 2 2 4 3" xfId="7023" xr:uid="{00000000-0005-0000-0000-000029210000}"/>
    <cellStyle name="Comma 2 3 5 2 2 5" xfId="10115" xr:uid="{00000000-0005-0000-0000-00002A210000}"/>
    <cellStyle name="Comma 2 3 5 2 2 6" xfId="5153" xr:uid="{00000000-0005-0000-0000-00002B210000}"/>
    <cellStyle name="Comma 2 3 5 2 3" xfId="1144" xr:uid="{00000000-0005-0000-0000-00002C210000}"/>
    <cellStyle name="Comma 2 3 5 2 3 2" xfId="2366" xr:uid="{00000000-0005-0000-0000-00002D210000}"/>
    <cellStyle name="Comma 2 3 5 2 3 2 2" xfId="11661" xr:uid="{00000000-0005-0000-0000-00002E210000}"/>
    <cellStyle name="Comma 2 3 5 2 3 2 3" xfId="8569" xr:uid="{00000000-0005-0000-0000-00002F210000}"/>
    <cellStyle name="Comma 2 3 5 2 3 3" xfId="4236" xr:uid="{00000000-0005-0000-0000-000030210000}"/>
    <cellStyle name="Comma 2 3 5 2 3 3 2" xfId="13531" xr:uid="{00000000-0005-0000-0000-000031210000}"/>
    <cellStyle name="Comma 2 3 5 2 3 3 3" xfId="7347" xr:uid="{00000000-0005-0000-0000-000032210000}"/>
    <cellStyle name="Comma 2 3 5 2 3 4" xfId="10439" xr:uid="{00000000-0005-0000-0000-000033210000}"/>
    <cellStyle name="Comma 2 3 5 2 3 5" xfId="5477" xr:uid="{00000000-0005-0000-0000-000034210000}"/>
    <cellStyle name="Comma 2 3 5 2 4" xfId="549" xr:uid="{00000000-0005-0000-0000-000035210000}"/>
    <cellStyle name="Comma 2 3 5 2 4 2" xfId="2706" xr:uid="{00000000-0005-0000-0000-000036210000}"/>
    <cellStyle name="Comma 2 3 5 2 4 2 2" xfId="12001" xr:uid="{00000000-0005-0000-0000-000037210000}"/>
    <cellStyle name="Comma 2 3 5 2 4 2 3" xfId="8909" xr:uid="{00000000-0005-0000-0000-000038210000}"/>
    <cellStyle name="Comma 2 3 5 2 4 3" xfId="3641" xr:uid="{00000000-0005-0000-0000-000039210000}"/>
    <cellStyle name="Comma 2 3 5 2 4 3 2" xfId="12936" xr:uid="{00000000-0005-0000-0000-00003A210000}"/>
    <cellStyle name="Comma 2 3 5 2 4 3 3" xfId="6752" xr:uid="{00000000-0005-0000-0000-00003B210000}"/>
    <cellStyle name="Comma 2 3 5 2 4 4" xfId="9844" xr:uid="{00000000-0005-0000-0000-00003C210000}"/>
    <cellStyle name="Comma 2 3 5 2 4 5" xfId="5817" xr:uid="{00000000-0005-0000-0000-00003D210000}"/>
    <cellStyle name="Comma 2 3 5 2 5" xfId="1771" xr:uid="{00000000-0005-0000-0000-00003E210000}"/>
    <cellStyle name="Comma 2 3 5 2 5 2" xfId="11066" xr:uid="{00000000-0005-0000-0000-00003F210000}"/>
    <cellStyle name="Comma 2 3 5 2 5 3" xfId="7974" xr:uid="{00000000-0005-0000-0000-000040210000}"/>
    <cellStyle name="Comma 2 3 5 2 6" xfId="3301" xr:uid="{00000000-0005-0000-0000-000041210000}"/>
    <cellStyle name="Comma 2 3 5 2 6 2" xfId="12596" xr:uid="{00000000-0005-0000-0000-000042210000}"/>
    <cellStyle name="Comma 2 3 5 2 6 3" xfId="6412" xr:uid="{00000000-0005-0000-0000-000043210000}"/>
    <cellStyle name="Comma 2 3 5 2 7" xfId="9504" xr:uid="{00000000-0005-0000-0000-000044210000}"/>
    <cellStyle name="Comma 2 3 5 2 8" xfId="4882" xr:uid="{00000000-0005-0000-0000-000045210000}"/>
    <cellStyle name="Comma 2 3 5 3" xfId="282" xr:uid="{00000000-0005-0000-0000-000046210000}"/>
    <cellStyle name="Comma 2 3 5 3 2" xfId="893" xr:uid="{00000000-0005-0000-0000-000047210000}"/>
    <cellStyle name="Comma 2 3 5 3 2 2" xfId="1504" xr:uid="{00000000-0005-0000-0000-000048210000}"/>
    <cellStyle name="Comma 2 3 5 3 2 2 2" xfId="3050" xr:uid="{00000000-0005-0000-0000-000049210000}"/>
    <cellStyle name="Comma 2 3 5 3 2 2 2 2" xfId="12345" xr:uid="{00000000-0005-0000-0000-00004A210000}"/>
    <cellStyle name="Comma 2 3 5 3 2 2 2 3" xfId="9253" xr:uid="{00000000-0005-0000-0000-00004B210000}"/>
    <cellStyle name="Comma 2 3 5 3 2 2 3" xfId="4596" xr:uid="{00000000-0005-0000-0000-00004C210000}"/>
    <cellStyle name="Comma 2 3 5 3 2 2 3 2" xfId="13891" xr:uid="{00000000-0005-0000-0000-00004D210000}"/>
    <cellStyle name="Comma 2 3 5 3 2 2 3 3" xfId="7707" xr:uid="{00000000-0005-0000-0000-00004E210000}"/>
    <cellStyle name="Comma 2 3 5 3 2 2 4" xfId="10799" xr:uid="{00000000-0005-0000-0000-00004F210000}"/>
    <cellStyle name="Comma 2 3 5 3 2 2 5" xfId="6161" xr:uid="{00000000-0005-0000-0000-000050210000}"/>
    <cellStyle name="Comma 2 3 5 3 2 3" xfId="2115" xr:uid="{00000000-0005-0000-0000-000051210000}"/>
    <cellStyle name="Comma 2 3 5 3 2 3 2" xfId="11410" xr:uid="{00000000-0005-0000-0000-000052210000}"/>
    <cellStyle name="Comma 2 3 5 3 2 3 3" xfId="8318" xr:uid="{00000000-0005-0000-0000-000053210000}"/>
    <cellStyle name="Comma 2 3 5 3 2 4" xfId="3985" xr:uid="{00000000-0005-0000-0000-000054210000}"/>
    <cellStyle name="Comma 2 3 5 3 2 4 2" xfId="13280" xr:uid="{00000000-0005-0000-0000-000055210000}"/>
    <cellStyle name="Comma 2 3 5 3 2 4 3" xfId="7096" xr:uid="{00000000-0005-0000-0000-000056210000}"/>
    <cellStyle name="Comma 2 3 5 3 2 5" xfId="10188" xr:uid="{00000000-0005-0000-0000-000057210000}"/>
    <cellStyle name="Comma 2 3 5 3 2 6" xfId="5226" xr:uid="{00000000-0005-0000-0000-000058210000}"/>
    <cellStyle name="Comma 2 3 5 3 3" xfId="1217" xr:uid="{00000000-0005-0000-0000-000059210000}"/>
    <cellStyle name="Comma 2 3 5 3 3 2" xfId="2439" xr:uid="{00000000-0005-0000-0000-00005A210000}"/>
    <cellStyle name="Comma 2 3 5 3 3 2 2" xfId="11734" xr:uid="{00000000-0005-0000-0000-00005B210000}"/>
    <cellStyle name="Comma 2 3 5 3 3 2 3" xfId="8642" xr:uid="{00000000-0005-0000-0000-00005C210000}"/>
    <cellStyle name="Comma 2 3 5 3 3 3" xfId="4309" xr:uid="{00000000-0005-0000-0000-00005D210000}"/>
    <cellStyle name="Comma 2 3 5 3 3 3 2" xfId="13604" xr:uid="{00000000-0005-0000-0000-00005E210000}"/>
    <cellStyle name="Comma 2 3 5 3 3 3 3" xfId="7420" xr:uid="{00000000-0005-0000-0000-00005F210000}"/>
    <cellStyle name="Comma 2 3 5 3 3 4" xfId="10512" xr:uid="{00000000-0005-0000-0000-000060210000}"/>
    <cellStyle name="Comma 2 3 5 3 3 5" xfId="5550" xr:uid="{00000000-0005-0000-0000-000061210000}"/>
    <cellStyle name="Comma 2 3 5 3 4" xfId="460" xr:uid="{00000000-0005-0000-0000-000062210000}"/>
    <cellStyle name="Comma 2 3 5 3 4 2" xfId="2617" xr:uid="{00000000-0005-0000-0000-000063210000}"/>
    <cellStyle name="Comma 2 3 5 3 4 2 2" xfId="11912" xr:uid="{00000000-0005-0000-0000-000064210000}"/>
    <cellStyle name="Comma 2 3 5 3 4 2 3" xfId="8820" xr:uid="{00000000-0005-0000-0000-000065210000}"/>
    <cellStyle name="Comma 2 3 5 3 4 3" xfId="3552" xr:uid="{00000000-0005-0000-0000-000066210000}"/>
    <cellStyle name="Comma 2 3 5 3 4 3 2" xfId="12847" xr:uid="{00000000-0005-0000-0000-000067210000}"/>
    <cellStyle name="Comma 2 3 5 3 4 3 3" xfId="6663" xr:uid="{00000000-0005-0000-0000-000068210000}"/>
    <cellStyle name="Comma 2 3 5 3 4 4" xfId="9755" xr:uid="{00000000-0005-0000-0000-000069210000}"/>
    <cellStyle name="Comma 2 3 5 3 4 5" xfId="5728" xr:uid="{00000000-0005-0000-0000-00006A210000}"/>
    <cellStyle name="Comma 2 3 5 3 5" xfId="1682" xr:uid="{00000000-0005-0000-0000-00006B210000}"/>
    <cellStyle name="Comma 2 3 5 3 5 2" xfId="10977" xr:uid="{00000000-0005-0000-0000-00006C210000}"/>
    <cellStyle name="Comma 2 3 5 3 5 3" xfId="7885" xr:uid="{00000000-0005-0000-0000-00006D210000}"/>
    <cellStyle name="Comma 2 3 5 3 6" xfId="3374" xr:uid="{00000000-0005-0000-0000-00006E210000}"/>
    <cellStyle name="Comma 2 3 5 3 6 2" xfId="12669" xr:uid="{00000000-0005-0000-0000-00006F210000}"/>
    <cellStyle name="Comma 2 3 5 3 6 3" xfId="6485" xr:uid="{00000000-0005-0000-0000-000070210000}"/>
    <cellStyle name="Comma 2 3 5 3 7" xfId="9577" xr:uid="{00000000-0005-0000-0000-000071210000}"/>
    <cellStyle name="Comma 2 3 5 3 8" xfId="4793" xr:uid="{00000000-0005-0000-0000-000072210000}"/>
    <cellStyle name="Comma 2 3 5 4" xfId="120" xr:uid="{00000000-0005-0000-0000-000073210000}"/>
    <cellStyle name="Comma 2 3 5 4 2" xfId="1055" xr:uid="{00000000-0005-0000-0000-000074210000}"/>
    <cellStyle name="Comma 2 3 5 4 2 2" xfId="2277" xr:uid="{00000000-0005-0000-0000-000075210000}"/>
    <cellStyle name="Comma 2 3 5 4 2 2 2" xfId="11572" xr:uid="{00000000-0005-0000-0000-000076210000}"/>
    <cellStyle name="Comma 2 3 5 4 2 2 3" xfId="8480" xr:uid="{00000000-0005-0000-0000-000077210000}"/>
    <cellStyle name="Comma 2 3 5 4 2 3" xfId="4147" xr:uid="{00000000-0005-0000-0000-000078210000}"/>
    <cellStyle name="Comma 2 3 5 4 2 3 2" xfId="13442" xr:uid="{00000000-0005-0000-0000-000079210000}"/>
    <cellStyle name="Comma 2 3 5 4 2 3 3" xfId="7258" xr:uid="{00000000-0005-0000-0000-00007A210000}"/>
    <cellStyle name="Comma 2 3 5 4 2 4" xfId="10350" xr:uid="{00000000-0005-0000-0000-00007B210000}"/>
    <cellStyle name="Comma 2 3 5 4 2 5" xfId="5388" xr:uid="{00000000-0005-0000-0000-00007C210000}"/>
    <cellStyle name="Comma 2 3 5 4 3" xfId="731" xr:uid="{00000000-0005-0000-0000-00007D210000}"/>
    <cellStyle name="Comma 2 3 5 4 3 2" xfId="2888" xr:uid="{00000000-0005-0000-0000-00007E210000}"/>
    <cellStyle name="Comma 2 3 5 4 3 2 2" xfId="12183" xr:uid="{00000000-0005-0000-0000-00007F210000}"/>
    <cellStyle name="Comma 2 3 5 4 3 2 3" xfId="9091" xr:uid="{00000000-0005-0000-0000-000080210000}"/>
    <cellStyle name="Comma 2 3 5 4 3 3" xfId="3823" xr:uid="{00000000-0005-0000-0000-000081210000}"/>
    <cellStyle name="Comma 2 3 5 4 3 3 2" xfId="13118" xr:uid="{00000000-0005-0000-0000-000082210000}"/>
    <cellStyle name="Comma 2 3 5 4 3 3 3" xfId="6934" xr:uid="{00000000-0005-0000-0000-000083210000}"/>
    <cellStyle name="Comma 2 3 5 4 3 4" xfId="10026" xr:uid="{00000000-0005-0000-0000-000084210000}"/>
    <cellStyle name="Comma 2 3 5 4 3 5" xfId="5999" xr:uid="{00000000-0005-0000-0000-000085210000}"/>
    <cellStyle name="Comma 2 3 5 4 4" xfId="1953" xr:uid="{00000000-0005-0000-0000-000086210000}"/>
    <cellStyle name="Comma 2 3 5 4 4 2" xfId="11248" xr:uid="{00000000-0005-0000-0000-000087210000}"/>
    <cellStyle name="Comma 2 3 5 4 4 3" xfId="8156" xr:uid="{00000000-0005-0000-0000-000088210000}"/>
    <cellStyle name="Comma 2 3 5 4 5" xfId="3212" xr:uid="{00000000-0005-0000-0000-000089210000}"/>
    <cellStyle name="Comma 2 3 5 4 5 2" xfId="12507" xr:uid="{00000000-0005-0000-0000-00008A210000}"/>
    <cellStyle name="Comma 2 3 5 4 5 3" xfId="6323" xr:uid="{00000000-0005-0000-0000-00008B210000}"/>
    <cellStyle name="Comma 2 3 5 4 6" xfId="9415" xr:uid="{00000000-0005-0000-0000-00008C210000}"/>
    <cellStyle name="Comma 2 3 5 4 7" xfId="5064" xr:uid="{00000000-0005-0000-0000-00008D210000}"/>
    <cellStyle name="Comma 2 3 5 5" xfId="658" xr:uid="{00000000-0005-0000-0000-00008E210000}"/>
    <cellStyle name="Comma 2 3 5 5 2" xfId="1306" xr:uid="{00000000-0005-0000-0000-00008F210000}"/>
    <cellStyle name="Comma 2 3 5 5 2 2" xfId="2815" xr:uid="{00000000-0005-0000-0000-000090210000}"/>
    <cellStyle name="Comma 2 3 5 5 2 2 2" xfId="12110" xr:uid="{00000000-0005-0000-0000-000091210000}"/>
    <cellStyle name="Comma 2 3 5 5 2 2 3" xfId="9018" xr:uid="{00000000-0005-0000-0000-000092210000}"/>
    <cellStyle name="Comma 2 3 5 5 2 3" xfId="4398" xr:uid="{00000000-0005-0000-0000-000093210000}"/>
    <cellStyle name="Comma 2 3 5 5 2 3 2" xfId="13693" xr:uid="{00000000-0005-0000-0000-000094210000}"/>
    <cellStyle name="Comma 2 3 5 5 2 3 3" xfId="7509" xr:uid="{00000000-0005-0000-0000-000095210000}"/>
    <cellStyle name="Comma 2 3 5 5 2 4" xfId="10601" xr:uid="{00000000-0005-0000-0000-000096210000}"/>
    <cellStyle name="Comma 2 3 5 5 2 5" xfId="5926" xr:uid="{00000000-0005-0000-0000-000097210000}"/>
    <cellStyle name="Comma 2 3 5 5 3" xfId="1880" xr:uid="{00000000-0005-0000-0000-000098210000}"/>
    <cellStyle name="Comma 2 3 5 5 3 2" xfId="11175" xr:uid="{00000000-0005-0000-0000-000099210000}"/>
    <cellStyle name="Comma 2 3 5 5 3 3" xfId="8083" xr:uid="{00000000-0005-0000-0000-00009A210000}"/>
    <cellStyle name="Comma 2 3 5 5 4" xfId="3750" xr:uid="{00000000-0005-0000-0000-00009B210000}"/>
    <cellStyle name="Comma 2 3 5 5 4 2" xfId="13045" xr:uid="{00000000-0005-0000-0000-00009C210000}"/>
    <cellStyle name="Comma 2 3 5 5 4 3" xfId="6861" xr:uid="{00000000-0005-0000-0000-00009D210000}"/>
    <cellStyle name="Comma 2 3 5 5 5" xfId="9953" xr:uid="{00000000-0005-0000-0000-00009E210000}"/>
    <cellStyle name="Comma 2 3 5 5 6" xfId="4991" xr:uid="{00000000-0005-0000-0000-00009F210000}"/>
    <cellStyle name="Comma 2 3 5 6" xfId="982" xr:uid="{00000000-0005-0000-0000-0000A0210000}"/>
    <cellStyle name="Comma 2 3 5 6 2" xfId="2204" xr:uid="{00000000-0005-0000-0000-0000A1210000}"/>
    <cellStyle name="Comma 2 3 5 6 2 2" xfId="11499" xr:uid="{00000000-0005-0000-0000-0000A2210000}"/>
    <cellStyle name="Comma 2 3 5 6 2 3" xfId="8407" xr:uid="{00000000-0005-0000-0000-0000A3210000}"/>
    <cellStyle name="Comma 2 3 5 6 3" xfId="4074" xr:uid="{00000000-0005-0000-0000-0000A4210000}"/>
    <cellStyle name="Comma 2 3 5 6 3 2" xfId="13369" xr:uid="{00000000-0005-0000-0000-0000A5210000}"/>
    <cellStyle name="Comma 2 3 5 6 3 3" xfId="7185" xr:uid="{00000000-0005-0000-0000-0000A6210000}"/>
    <cellStyle name="Comma 2 3 5 6 4" xfId="10277" xr:uid="{00000000-0005-0000-0000-0000A7210000}"/>
    <cellStyle name="Comma 2 3 5 6 5" xfId="5315" xr:uid="{00000000-0005-0000-0000-0000A8210000}"/>
    <cellStyle name="Comma 2 3 5 7" xfId="387" xr:uid="{00000000-0005-0000-0000-0000A9210000}"/>
    <cellStyle name="Comma 2 3 5 7 2" xfId="2544" xr:uid="{00000000-0005-0000-0000-0000AA210000}"/>
    <cellStyle name="Comma 2 3 5 7 2 2" xfId="11839" xr:uid="{00000000-0005-0000-0000-0000AB210000}"/>
    <cellStyle name="Comma 2 3 5 7 2 3" xfId="8747" xr:uid="{00000000-0005-0000-0000-0000AC210000}"/>
    <cellStyle name="Comma 2 3 5 7 3" xfId="3479" xr:uid="{00000000-0005-0000-0000-0000AD210000}"/>
    <cellStyle name="Comma 2 3 5 7 3 2" xfId="12774" xr:uid="{00000000-0005-0000-0000-0000AE210000}"/>
    <cellStyle name="Comma 2 3 5 7 3 3" xfId="6590" xr:uid="{00000000-0005-0000-0000-0000AF210000}"/>
    <cellStyle name="Comma 2 3 5 7 4" xfId="9682" xr:uid="{00000000-0005-0000-0000-0000B0210000}"/>
    <cellStyle name="Comma 2 3 5 7 5" xfId="5655" xr:uid="{00000000-0005-0000-0000-0000B1210000}"/>
    <cellStyle name="Comma 2 3 5 8" xfId="1609" xr:uid="{00000000-0005-0000-0000-0000B2210000}"/>
    <cellStyle name="Comma 2 3 5 8 2" xfId="10904" xr:uid="{00000000-0005-0000-0000-0000B3210000}"/>
    <cellStyle name="Comma 2 3 5 8 3" xfId="7812" xr:uid="{00000000-0005-0000-0000-0000B4210000}"/>
    <cellStyle name="Comma 2 3 5 9" xfId="3139" xr:uid="{00000000-0005-0000-0000-0000B5210000}"/>
    <cellStyle name="Comma 2 3 5 9 2" xfId="12434" xr:uid="{00000000-0005-0000-0000-0000B6210000}"/>
    <cellStyle name="Comma 2 3 5 9 3" xfId="6250" xr:uid="{00000000-0005-0000-0000-0000B7210000}"/>
    <cellStyle name="Comma 2 3 6" xfId="173" xr:uid="{00000000-0005-0000-0000-0000B8210000}"/>
    <cellStyle name="Comma 2 3 6 2" xfId="318" xr:uid="{00000000-0005-0000-0000-0000B9210000}"/>
    <cellStyle name="Comma 2 3 6 2 2" xfId="929" xr:uid="{00000000-0005-0000-0000-0000BA210000}"/>
    <cellStyle name="Comma 2 3 6 2 2 2" xfId="1540" xr:uid="{00000000-0005-0000-0000-0000BB210000}"/>
    <cellStyle name="Comma 2 3 6 2 2 2 2" xfId="3086" xr:uid="{00000000-0005-0000-0000-0000BC210000}"/>
    <cellStyle name="Comma 2 3 6 2 2 2 2 2" xfId="12381" xr:uid="{00000000-0005-0000-0000-0000BD210000}"/>
    <cellStyle name="Comma 2 3 6 2 2 2 2 3" xfId="9289" xr:uid="{00000000-0005-0000-0000-0000BE210000}"/>
    <cellStyle name="Comma 2 3 6 2 2 2 3" xfId="4632" xr:uid="{00000000-0005-0000-0000-0000BF210000}"/>
    <cellStyle name="Comma 2 3 6 2 2 2 3 2" xfId="13927" xr:uid="{00000000-0005-0000-0000-0000C0210000}"/>
    <cellStyle name="Comma 2 3 6 2 2 2 3 3" xfId="7743" xr:uid="{00000000-0005-0000-0000-0000C1210000}"/>
    <cellStyle name="Comma 2 3 6 2 2 2 4" xfId="10835" xr:uid="{00000000-0005-0000-0000-0000C2210000}"/>
    <cellStyle name="Comma 2 3 6 2 2 2 5" xfId="6197" xr:uid="{00000000-0005-0000-0000-0000C3210000}"/>
    <cellStyle name="Comma 2 3 6 2 2 3" xfId="2151" xr:uid="{00000000-0005-0000-0000-0000C4210000}"/>
    <cellStyle name="Comma 2 3 6 2 2 3 2" xfId="11446" xr:uid="{00000000-0005-0000-0000-0000C5210000}"/>
    <cellStyle name="Comma 2 3 6 2 2 3 3" xfId="8354" xr:uid="{00000000-0005-0000-0000-0000C6210000}"/>
    <cellStyle name="Comma 2 3 6 2 2 4" xfId="4021" xr:uid="{00000000-0005-0000-0000-0000C7210000}"/>
    <cellStyle name="Comma 2 3 6 2 2 4 2" xfId="13316" xr:uid="{00000000-0005-0000-0000-0000C8210000}"/>
    <cellStyle name="Comma 2 3 6 2 2 4 3" xfId="7132" xr:uid="{00000000-0005-0000-0000-0000C9210000}"/>
    <cellStyle name="Comma 2 3 6 2 2 5" xfId="10224" xr:uid="{00000000-0005-0000-0000-0000CA210000}"/>
    <cellStyle name="Comma 2 3 6 2 2 6" xfId="5262" xr:uid="{00000000-0005-0000-0000-0000CB210000}"/>
    <cellStyle name="Comma 2 3 6 2 3" xfId="1253" xr:uid="{00000000-0005-0000-0000-0000CC210000}"/>
    <cellStyle name="Comma 2 3 6 2 3 2" xfId="2475" xr:uid="{00000000-0005-0000-0000-0000CD210000}"/>
    <cellStyle name="Comma 2 3 6 2 3 2 2" xfId="11770" xr:uid="{00000000-0005-0000-0000-0000CE210000}"/>
    <cellStyle name="Comma 2 3 6 2 3 2 3" xfId="8678" xr:uid="{00000000-0005-0000-0000-0000CF210000}"/>
    <cellStyle name="Comma 2 3 6 2 3 3" xfId="4345" xr:uid="{00000000-0005-0000-0000-0000D0210000}"/>
    <cellStyle name="Comma 2 3 6 2 3 3 2" xfId="13640" xr:uid="{00000000-0005-0000-0000-0000D1210000}"/>
    <cellStyle name="Comma 2 3 6 2 3 3 3" xfId="7456" xr:uid="{00000000-0005-0000-0000-0000D2210000}"/>
    <cellStyle name="Comma 2 3 6 2 3 4" xfId="10548" xr:uid="{00000000-0005-0000-0000-0000D3210000}"/>
    <cellStyle name="Comma 2 3 6 2 3 5" xfId="5586" xr:uid="{00000000-0005-0000-0000-0000D4210000}"/>
    <cellStyle name="Comma 2 3 6 2 4" xfId="513" xr:uid="{00000000-0005-0000-0000-0000D5210000}"/>
    <cellStyle name="Comma 2 3 6 2 4 2" xfId="2670" xr:uid="{00000000-0005-0000-0000-0000D6210000}"/>
    <cellStyle name="Comma 2 3 6 2 4 2 2" xfId="11965" xr:uid="{00000000-0005-0000-0000-0000D7210000}"/>
    <cellStyle name="Comma 2 3 6 2 4 2 3" xfId="8873" xr:uid="{00000000-0005-0000-0000-0000D8210000}"/>
    <cellStyle name="Comma 2 3 6 2 4 3" xfId="3605" xr:uid="{00000000-0005-0000-0000-0000D9210000}"/>
    <cellStyle name="Comma 2 3 6 2 4 3 2" xfId="12900" xr:uid="{00000000-0005-0000-0000-0000DA210000}"/>
    <cellStyle name="Comma 2 3 6 2 4 3 3" xfId="6716" xr:uid="{00000000-0005-0000-0000-0000DB210000}"/>
    <cellStyle name="Comma 2 3 6 2 4 4" xfId="9808" xr:uid="{00000000-0005-0000-0000-0000DC210000}"/>
    <cellStyle name="Comma 2 3 6 2 4 5" xfId="5781" xr:uid="{00000000-0005-0000-0000-0000DD210000}"/>
    <cellStyle name="Comma 2 3 6 2 5" xfId="1735" xr:uid="{00000000-0005-0000-0000-0000DE210000}"/>
    <cellStyle name="Comma 2 3 6 2 5 2" xfId="11030" xr:uid="{00000000-0005-0000-0000-0000DF210000}"/>
    <cellStyle name="Comma 2 3 6 2 5 3" xfId="7938" xr:uid="{00000000-0005-0000-0000-0000E0210000}"/>
    <cellStyle name="Comma 2 3 6 2 6" xfId="3410" xr:uid="{00000000-0005-0000-0000-0000E1210000}"/>
    <cellStyle name="Comma 2 3 6 2 6 2" xfId="12705" xr:uid="{00000000-0005-0000-0000-0000E2210000}"/>
    <cellStyle name="Comma 2 3 6 2 6 3" xfId="6521" xr:uid="{00000000-0005-0000-0000-0000E3210000}"/>
    <cellStyle name="Comma 2 3 6 2 7" xfId="9613" xr:uid="{00000000-0005-0000-0000-0000E4210000}"/>
    <cellStyle name="Comma 2 3 6 2 8" xfId="4846" xr:uid="{00000000-0005-0000-0000-0000E5210000}"/>
    <cellStyle name="Comma 2 3 6 3" xfId="784" xr:uid="{00000000-0005-0000-0000-0000E6210000}"/>
    <cellStyle name="Comma 2 3 6 3 2" xfId="1395" xr:uid="{00000000-0005-0000-0000-0000E7210000}"/>
    <cellStyle name="Comma 2 3 6 3 2 2" xfId="2941" xr:uid="{00000000-0005-0000-0000-0000E8210000}"/>
    <cellStyle name="Comma 2 3 6 3 2 2 2" xfId="12236" xr:uid="{00000000-0005-0000-0000-0000E9210000}"/>
    <cellStyle name="Comma 2 3 6 3 2 2 3" xfId="9144" xr:uid="{00000000-0005-0000-0000-0000EA210000}"/>
    <cellStyle name="Comma 2 3 6 3 2 3" xfId="4487" xr:uid="{00000000-0005-0000-0000-0000EB210000}"/>
    <cellStyle name="Comma 2 3 6 3 2 3 2" xfId="13782" xr:uid="{00000000-0005-0000-0000-0000EC210000}"/>
    <cellStyle name="Comma 2 3 6 3 2 3 3" xfId="7598" xr:uid="{00000000-0005-0000-0000-0000ED210000}"/>
    <cellStyle name="Comma 2 3 6 3 2 4" xfId="10690" xr:uid="{00000000-0005-0000-0000-0000EE210000}"/>
    <cellStyle name="Comma 2 3 6 3 2 5" xfId="6052" xr:uid="{00000000-0005-0000-0000-0000EF210000}"/>
    <cellStyle name="Comma 2 3 6 3 3" xfId="2006" xr:uid="{00000000-0005-0000-0000-0000F0210000}"/>
    <cellStyle name="Comma 2 3 6 3 3 2" xfId="11301" xr:uid="{00000000-0005-0000-0000-0000F1210000}"/>
    <cellStyle name="Comma 2 3 6 3 3 3" xfId="8209" xr:uid="{00000000-0005-0000-0000-0000F2210000}"/>
    <cellStyle name="Comma 2 3 6 3 4" xfId="3876" xr:uid="{00000000-0005-0000-0000-0000F3210000}"/>
    <cellStyle name="Comma 2 3 6 3 4 2" xfId="13171" xr:uid="{00000000-0005-0000-0000-0000F4210000}"/>
    <cellStyle name="Comma 2 3 6 3 4 3" xfId="6987" xr:uid="{00000000-0005-0000-0000-0000F5210000}"/>
    <cellStyle name="Comma 2 3 6 3 5" xfId="10079" xr:uid="{00000000-0005-0000-0000-0000F6210000}"/>
    <cellStyle name="Comma 2 3 6 3 6" xfId="5117" xr:uid="{00000000-0005-0000-0000-0000F7210000}"/>
    <cellStyle name="Comma 2 3 6 4" xfId="1108" xr:uid="{00000000-0005-0000-0000-0000F8210000}"/>
    <cellStyle name="Comma 2 3 6 4 2" xfId="2330" xr:uid="{00000000-0005-0000-0000-0000F9210000}"/>
    <cellStyle name="Comma 2 3 6 4 2 2" xfId="11625" xr:uid="{00000000-0005-0000-0000-0000FA210000}"/>
    <cellStyle name="Comma 2 3 6 4 2 3" xfId="8533" xr:uid="{00000000-0005-0000-0000-0000FB210000}"/>
    <cellStyle name="Comma 2 3 6 4 3" xfId="4200" xr:uid="{00000000-0005-0000-0000-0000FC210000}"/>
    <cellStyle name="Comma 2 3 6 4 3 2" xfId="13495" xr:uid="{00000000-0005-0000-0000-0000FD210000}"/>
    <cellStyle name="Comma 2 3 6 4 3 3" xfId="7311" xr:uid="{00000000-0005-0000-0000-0000FE210000}"/>
    <cellStyle name="Comma 2 3 6 4 4" xfId="10403" xr:uid="{00000000-0005-0000-0000-0000FF210000}"/>
    <cellStyle name="Comma 2 3 6 4 5" xfId="5441" xr:uid="{00000000-0005-0000-0000-000000220000}"/>
    <cellStyle name="Comma 2 3 6 5" xfId="351" xr:uid="{00000000-0005-0000-0000-000001220000}"/>
    <cellStyle name="Comma 2 3 6 5 2" xfId="2508" xr:uid="{00000000-0005-0000-0000-000002220000}"/>
    <cellStyle name="Comma 2 3 6 5 2 2" xfId="11803" xr:uid="{00000000-0005-0000-0000-000003220000}"/>
    <cellStyle name="Comma 2 3 6 5 2 3" xfId="8711" xr:uid="{00000000-0005-0000-0000-000004220000}"/>
    <cellStyle name="Comma 2 3 6 5 3" xfId="3443" xr:uid="{00000000-0005-0000-0000-000005220000}"/>
    <cellStyle name="Comma 2 3 6 5 3 2" xfId="12738" xr:uid="{00000000-0005-0000-0000-000006220000}"/>
    <cellStyle name="Comma 2 3 6 5 3 3" xfId="6554" xr:uid="{00000000-0005-0000-0000-000007220000}"/>
    <cellStyle name="Comma 2 3 6 5 4" xfId="9646" xr:uid="{00000000-0005-0000-0000-000008220000}"/>
    <cellStyle name="Comma 2 3 6 5 5" xfId="5619" xr:uid="{00000000-0005-0000-0000-000009220000}"/>
    <cellStyle name="Comma 2 3 6 6" xfId="1573" xr:uid="{00000000-0005-0000-0000-00000A220000}"/>
    <cellStyle name="Comma 2 3 6 6 2" xfId="10868" xr:uid="{00000000-0005-0000-0000-00000B220000}"/>
    <cellStyle name="Comma 2 3 6 6 3" xfId="7776" xr:uid="{00000000-0005-0000-0000-00000C220000}"/>
    <cellStyle name="Comma 2 3 6 7" xfId="3265" xr:uid="{00000000-0005-0000-0000-00000D220000}"/>
    <cellStyle name="Comma 2 3 6 7 2" xfId="12560" xr:uid="{00000000-0005-0000-0000-00000E220000}"/>
    <cellStyle name="Comma 2 3 6 7 3" xfId="6376" xr:uid="{00000000-0005-0000-0000-00000F220000}"/>
    <cellStyle name="Comma 2 3 6 8" xfId="9468" xr:uid="{00000000-0005-0000-0000-000010220000}"/>
    <cellStyle name="Comma 2 3 6 9" xfId="4684" xr:uid="{00000000-0005-0000-0000-000011220000}"/>
    <cellStyle name="Comma 2 3 7" xfId="155" xr:uid="{00000000-0005-0000-0000-000012220000}"/>
    <cellStyle name="Comma 2 3 7 2" xfId="766" xr:uid="{00000000-0005-0000-0000-000013220000}"/>
    <cellStyle name="Comma 2 3 7 2 2" xfId="1377" xr:uid="{00000000-0005-0000-0000-000014220000}"/>
    <cellStyle name="Comma 2 3 7 2 2 2" xfId="2923" xr:uid="{00000000-0005-0000-0000-000015220000}"/>
    <cellStyle name="Comma 2 3 7 2 2 2 2" xfId="12218" xr:uid="{00000000-0005-0000-0000-000016220000}"/>
    <cellStyle name="Comma 2 3 7 2 2 2 3" xfId="9126" xr:uid="{00000000-0005-0000-0000-000017220000}"/>
    <cellStyle name="Comma 2 3 7 2 2 3" xfId="4469" xr:uid="{00000000-0005-0000-0000-000018220000}"/>
    <cellStyle name="Comma 2 3 7 2 2 3 2" xfId="13764" xr:uid="{00000000-0005-0000-0000-000019220000}"/>
    <cellStyle name="Comma 2 3 7 2 2 3 3" xfId="7580" xr:uid="{00000000-0005-0000-0000-00001A220000}"/>
    <cellStyle name="Comma 2 3 7 2 2 4" xfId="10672" xr:uid="{00000000-0005-0000-0000-00001B220000}"/>
    <cellStyle name="Comma 2 3 7 2 2 5" xfId="6034" xr:uid="{00000000-0005-0000-0000-00001C220000}"/>
    <cellStyle name="Comma 2 3 7 2 3" xfId="1988" xr:uid="{00000000-0005-0000-0000-00001D220000}"/>
    <cellStyle name="Comma 2 3 7 2 3 2" xfId="11283" xr:uid="{00000000-0005-0000-0000-00001E220000}"/>
    <cellStyle name="Comma 2 3 7 2 3 3" xfId="8191" xr:uid="{00000000-0005-0000-0000-00001F220000}"/>
    <cellStyle name="Comma 2 3 7 2 4" xfId="3858" xr:uid="{00000000-0005-0000-0000-000020220000}"/>
    <cellStyle name="Comma 2 3 7 2 4 2" xfId="13153" xr:uid="{00000000-0005-0000-0000-000021220000}"/>
    <cellStyle name="Comma 2 3 7 2 4 3" xfId="6969" xr:uid="{00000000-0005-0000-0000-000022220000}"/>
    <cellStyle name="Comma 2 3 7 2 5" xfId="10061" xr:uid="{00000000-0005-0000-0000-000023220000}"/>
    <cellStyle name="Comma 2 3 7 2 6" xfId="5099" xr:uid="{00000000-0005-0000-0000-000024220000}"/>
    <cellStyle name="Comma 2 3 7 3" xfId="1090" xr:uid="{00000000-0005-0000-0000-000025220000}"/>
    <cellStyle name="Comma 2 3 7 3 2" xfId="2312" xr:uid="{00000000-0005-0000-0000-000026220000}"/>
    <cellStyle name="Comma 2 3 7 3 2 2" xfId="11607" xr:uid="{00000000-0005-0000-0000-000027220000}"/>
    <cellStyle name="Comma 2 3 7 3 2 3" xfId="8515" xr:uid="{00000000-0005-0000-0000-000028220000}"/>
    <cellStyle name="Comma 2 3 7 3 3" xfId="4182" xr:uid="{00000000-0005-0000-0000-000029220000}"/>
    <cellStyle name="Comma 2 3 7 3 3 2" xfId="13477" xr:uid="{00000000-0005-0000-0000-00002A220000}"/>
    <cellStyle name="Comma 2 3 7 3 3 3" xfId="7293" xr:uid="{00000000-0005-0000-0000-00002B220000}"/>
    <cellStyle name="Comma 2 3 7 3 4" xfId="10385" xr:uid="{00000000-0005-0000-0000-00002C220000}"/>
    <cellStyle name="Comma 2 3 7 3 5" xfId="5423" xr:uid="{00000000-0005-0000-0000-00002D220000}"/>
    <cellStyle name="Comma 2 3 7 4" xfId="495" xr:uid="{00000000-0005-0000-0000-00002E220000}"/>
    <cellStyle name="Comma 2 3 7 4 2" xfId="2652" xr:uid="{00000000-0005-0000-0000-00002F220000}"/>
    <cellStyle name="Comma 2 3 7 4 2 2" xfId="11947" xr:uid="{00000000-0005-0000-0000-000030220000}"/>
    <cellStyle name="Comma 2 3 7 4 2 3" xfId="8855" xr:uid="{00000000-0005-0000-0000-000031220000}"/>
    <cellStyle name="Comma 2 3 7 4 3" xfId="3587" xr:uid="{00000000-0005-0000-0000-000032220000}"/>
    <cellStyle name="Comma 2 3 7 4 3 2" xfId="12882" xr:uid="{00000000-0005-0000-0000-000033220000}"/>
    <cellStyle name="Comma 2 3 7 4 3 3" xfId="6698" xr:uid="{00000000-0005-0000-0000-000034220000}"/>
    <cellStyle name="Comma 2 3 7 4 4" xfId="9790" xr:uid="{00000000-0005-0000-0000-000035220000}"/>
    <cellStyle name="Comma 2 3 7 4 5" xfId="5763" xr:uid="{00000000-0005-0000-0000-000036220000}"/>
    <cellStyle name="Comma 2 3 7 5" xfId="1717" xr:uid="{00000000-0005-0000-0000-000037220000}"/>
    <cellStyle name="Comma 2 3 7 5 2" xfId="11012" xr:uid="{00000000-0005-0000-0000-000038220000}"/>
    <cellStyle name="Comma 2 3 7 5 3" xfId="7920" xr:uid="{00000000-0005-0000-0000-000039220000}"/>
    <cellStyle name="Comma 2 3 7 6" xfId="3247" xr:uid="{00000000-0005-0000-0000-00003A220000}"/>
    <cellStyle name="Comma 2 3 7 6 2" xfId="12542" xr:uid="{00000000-0005-0000-0000-00003B220000}"/>
    <cellStyle name="Comma 2 3 7 6 3" xfId="6358" xr:uid="{00000000-0005-0000-0000-00003C220000}"/>
    <cellStyle name="Comma 2 3 7 7" xfId="9450" xr:uid="{00000000-0005-0000-0000-00003D220000}"/>
    <cellStyle name="Comma 2 3 7 8" xfId="4828" xr:uid="{00000000-0005-0000-0000-00003E220000}"/>
    <cellStyle name="Comma 2 3 8" xfId="246" xr:uid="{00000000-0005-0000-0000-00003F220000}"/>
    <cellStyle name="Comma 2 3 8 2" xfId="857" xr:uid="{00000000-0005-0000-0000-000040220000}"/>
    <cellStyle name="Comma 2 3 8 2 2" xfId="1468" xr:uid="{00000000-0005-0000-0000-000041220000}"/>
    <cellStyle name="Comma 2 3 8 2 2 2" xfId="3014" xr:uid="{00000000-0005-0000-0000-000042220000}"/>
    <cellStyle name="Comma 2 3 8 2 2 2 2" xfId="12309" xr:uid="{00000000-0005-0000-0000-000043220000}"/>
    <cellStyle name="Comma 2 3 8 2 2 2 3" xfId="9217" xr:uid="{00000000-0005-0000-0000-000044220000}"/>
    <cellStyle name="Comma 2 3 8 2 2 3" xfId="4560" xr:uid="{00000000-0005-0000-0000-000045220000}"/>
    <cellStyle name="Comma 2 3 8 2 2 3 2" xfId="13855" xr:uid="{00000000-0005-0000-0000-000046220000}"/>
    <cellStyle name="Comma 2 3 8 2 2 3 3" xfId="7671" xr:uid="{00000000-0005-0000-0000-000047220000}"/>
    <cellStyle name="Comma 2 3 8 2 2 4" xfId="10763" xr:uid="{00000000-0005-0000-0000-000048220000}"/>
    <cellStyle name="Comma 2 3 8 2 2 5" xfId="6125" xr:uid="{00000000-0005-0000-0000-000049220000}"/>
    <cellStyle name="Comma 2 3 8 2 3" xfId="2079" xr:uid="{00000000-0005-0000-0000-00004A220000}"/>
    <cellStyle name="Comma 2 3 8 2 3 2" xfId="11374" xr:uid="{00000000-0005-0000-0000-00004B220000}"/>
    <cellStyle name="Comma 2 3 8 2 3 3" xfId="8282" xr:uid="{00000000-0005-0000-0000-00004C220000}"/>
    <cellStyle name="Comma 2 3 8 2 4" xfId="3949" xr:uid="{00000000-0005-0000-0000-00004D220000}"/>
    <cellStyle name="Comma 2 3 8 2 4 2" xfId="13244" xr:uid="{00000000-0005-0000-0000-00004E220000}"/>
    <cellStyle name="Comma 2 3 8 2 4 3" xfId="7060" xr:uid="{00000000-0005-0000-0000-00004F220000}"/>
    <cellStyle name="Comma 2 3 8 2 5" xfId="10152" xr:uid="{00000000-0005-0000-0000-000050220000}"/>
    <cellStyle name="Comma 2 3 8 2 6" xfId="5190" xr:uid="{00000000-0005-0000-0000-000051220000}"/>
    <cellStyle name="Comma 2 3 8 3" xfId="1181" xr:uid="{00000000-0005-0000-0000-000052220000}"/>
    <cellStyle name="Comma 2 3 8 3 2" xfId="2403" xr:uid="{00000000-0005-0000-0000-000053220000}"/>
    <cellStyle name="Comma 2 3 8 3 2 2" xfId="11698" xr:uid="{00000000-0005-0000-0000-000054220000}"/>
    <cellStyle name="Comma 2 3 8 3 2 3" xfId="8606" xr:uid="{00000000-0005-0000-0000-000055220000}"/>
    <cellStyle name="Comma 2 3 8 3 3" xfId="4273" xr:uid="{00000000-0005-0000-0000-000056220000}"/>
    <cellStyle name="Comma 2 3 8 3 3 2" xfId="13568" xr:uid="{00000000-0005-0000-0000-000057220000}"/>
    <cellStyle name="Comma 2 3 8 3 3 3" xfId="7384" xr:uid="{00000000-0005-0000-0000-000058220000}"/>
    <cellStyle name="Comma 2 3 8 3 4" xfId="10476" xr:uid="{00000000-0005-0000-0000-000059220000}"/>
    <cellStyle name="Comma 2 3 8 3 5" xfId="5514" xr:uid="{00000000-0005-0000-0000-00005A220000}"/>
    <cellStyle name="Comma 2 3 8 4" xfId="424" xr:uid="{00000000-0005-0000-0000-00005B220000}"/>
    <cellStyle name="Comma 2 3 8 4 2" xfId="2581" xr:uid="{00000000-0005-0000-0000-00005C220000}"/>
    <cellStyle name="Comma 2 3 8 4 2 2" xfId="11876" xr:uid="{00000000-0005-0000-0000-00005D220000}"/>
    <cellStyle name="Comma 2 3 8 4 2 3" xfId="8784" xr:uid="{00000000-0005-0000-0000-00005E220000}"/>
    <cellStyle name="Comma 2 3 8 4 3" xfId="3516" xr:uid="{00000000-0005-0000-0000-00005F220000}"/>
    <cellStyle name="Comma 2 3 8 4 3 2" xfId="12811" xr:uid="{00000000-0005-0000-0000-000060220000}"/>
    <cellStyle name="Comma 2 3 8 4 3 3" xfId="6627" xr:uid="{00000000-0005-0000-0000-000061220000}"/>
    <cellStyle name="Comma 2 3 8 4 4" xfId="9719" xr:uid="{00000000-0005-0000-0000-000062220000}"/>
    <cellStyle name="Comma 2 3 8 4 5" xfId="5692" xr:uid="{00000000-0005-0000-0000-000063220000}"/>
    <cellStyle name="Comma 2 3 8 5" xfId="1646" xr:uid="{00000000-0005-0000-0000-000064220000}"/>
    <cellStyle name="Comma 2 3 8 5 2" xfId="10941" xr:uid="{00000000-0005-0000-0000-000065220000}"/>
    <cellStyle name="Comma 2 3 8 5 3" xfId="7849" xr:uid="{00000000-0005-0000-0000-000066220000}"/>
    <cellStyle name="Comma 2 3 8 6" xfId="3338" xr:uid="{00000000-0005-0000-0000-000067220000}"/>
    <cellStyle name="Comma 2 3 8 6 2" xfId="12633" xr:uid="{00000000-0005-0000-0000-000068220000}"/>
    <cellStyle name="Comma 2 3 8 6 3" xfId="6449" xr:uid="{00000000-0005-0000-0000-000069220000}"/>
    <cellStyle name="Comma 2 3 8 7" xfId="9541" xr:uid="{00000000-0005-0000-0000-00006A220000}"/>
    <cellStyle name="Comma 2 3 8 8" xfId="4757" xr:uid="{00000000-0005-0000-0000-00006B220000}"/>
    <cellStyle name="Comma 2 3 9" xfId="84" xr:uid="{00000000-0005-0000-0000-00006C220000}"/>
    <cellStyle name="Comma 2 3 9 2" xfId="695" xr:uid="{00000000-0005-0000-0000-00006D220000}"/>
    <cellStyle name="Comma 2 3 9 2 2" xfId="1342" xr:uid="{00000000-0005-0000-0000-00006E220000}"/>
    <cellStyle name="Comma 2 3 9 2 2 2" xfId="2852" xr:uid="{00000000-0005-0000-0000-00006F220000}"/>
    <cellStyle name="Comma 2 3 9 2 2 2 2" xfId="12147" xr:uid="{00000000-0005-0000-0000-000070220000}"/>
    <cellStyle name="Comma 2 3 9 2 2 2 3" xfId="9055" xr:uid="{00000000-0005-0000-0000-000071220000}"/>
    <cellStyle name="Comma 2 3 9 2 2 3" xfId="4434" xr:uid="{00000000-0005-0000-0000-000072220000}"/>
    <cellStyle name="Comma 2 3 9 2 2 3 2" xfId="13729" xr:uid="{00000000-0005-0000-0000-000073220000}"/>
    <cellStyle name="Comma 2 3 9 2 2 3 3" xfId="7545" xr:uid="{00000000-0005-0000-0000-000074220000}"/>
    <cellStyle name="Comma 2 3 9 2 2 4" xfId="10637" xr:uid="{00000000-0005-0000-0000-000075220000}"/>
    <cellStyle name="Comma 2 3 9 2 2 5" xfId="5963" xr:uid="{00000000-0005-0000-0000-000076220000}"/>
    <cellStyle name="Comma 2 3 9 2 3" xfId="1917" xr:uid="{00000000-0005-0000-0000-000077220000}"/>
    <cellStyle name="Comma 2 3 9 2 3 2" xfId="11212" xr:uid="{00000000-0005-0000-0000-000078220000}"/>
    <cellStyle name="Comma 2 3 9 2 3 3" xfId="8120" xr:uid="{00000000-0005-0000-0000-000079220000}"/>
    <cellStyle name="Comma 2 3 9 2 4" xfId="3787" xr:uid="{00000000-0005-0000-0000-00007A220000}"/>
    <cellStyle name="Comma 2 3 9 2 4 2" xfId="13082" xr:uid="{00000000-0005-0000-0000-00007B220000}"/>
    <cellStyle name="Comma 2 3 9 2 4 3" xfId="6898" xr:uid="{00000000-0005-0000-0000-00007C220000}"/>
    <cellStyle name="Comma 2 3 9 2 5" xfId="9990" xr:uid="{00000000-0005-0000-0000-00007D220000}"/>
    <cellStyle name="Comma 2 3 9 2 6" xfId="5028" xr:uid="{00000000-0005-0000-0000-00007E220000}"/>
    <cellStyle name="Comma 2 3 9 3" xfId="1019" xr:uid="{00000000-0005-0000-0000-00007F220000}"/>
    <cellStyle name="Comma 2 3 9 3 2" xfId="2241" xr:uid="{00000000-0005-0000-0000-000080220000}"/>
    <cellStyle name="Comma 2 3 9 3 2 2" xfId="11536" xr:uid="{00000000-0005-0000-0000-000081220000}"/>
    <cellStyle name="Comma 2 3 9 3 2 3" xfId="8444" xr:uid="{00000000-0005-0000-0000-000082220000}"/>
    <cellStyle name="Comma 2 3 9 3 3" xfId="4111" xr:uid="{00000000-0005-0000-0000-000083220000}"/>
    <cellStyle name="Comma 2 3 9 3 3 2" xfId="13406" xr:uid="{00000000-0005-0000-0000-000084220000}"/>
    <cellStyle name="Comma 2 3 9 3 3 3" xfId="7222" xr:uid="{00000000-0005-0000-0000-000085220000}"/>
    <cellStyle name="Comma 2 3 9 3 4" xfId="10314" xr:uid="{00000000-0005-0000-0000-000086220000}"/>
    <cellStyle name="Comma 2 3 9 3 5" xfId="5352" xr:uid="{00000000-0005-0000-0000-000087220000}"/>
    <cellStyle name="Comma 2 3 9 4" xfId="612" xr:uid="{00000000-0005-0000-0000-000088220000}"/>
    <cellStyle name="Comma 2 3 9 4 2" xfId="2769" xr:uid="{00000000-0005-0000-0000-000089220000}"/>
    <cellStyle name="Comma 2 3 9 4 2 2" xfId="12064" xr:uid="{00000000-0005-0000-0000-00008A220000}"/>
    <cellStyle name="Comma 2 3 9 4 2 3" xfId="8972" xr:uid="{00000000-0005-0000-0000-00008B220000}"/>
    <cellStyle name="Comma 2 3 9 4 3" xfId="3704" xr:uid="{00000000-0005-0000-0000-00008C220000}"/>
    <cellStyle name="Comma 2 3 9 4 3 2" xfId="12999" xr:uid="{00000000-0005-0000-0000-00008D220000}"/>
    <cellStyle name="Comma 2 3 9 4 3 3" xfId="6815" xr:uid="{00000000-0005-0000-0000-00008E220000}"/>
    <cellStyle name="Comma 2 3 9 4 4" xfId="9907" xr:uid="{00000000-0005-0000-0000-00008F220000}"/>
    <cellStyle name="Comma 2 3 9 4 5" xfId="5880" xr:uid="{00000000-0005-0000-0000-000090220000}"/>
    <cellStyle name="Comma 2 3 9 5" xfId="1834" xr:uid="{00000000-0005-0000-0000-000091220000}"/>
    <cellStyle name="Comma 2 3 9 5 2" xfId="11129" xr:uid="{00000000-0005-0000-0000-000092220000}"/>
    <cellStyle name="Comma 2 3 9 5 3" xfId="8037" xr:uid="{00000000-0005-0000-0000-000093220000}"/>
    <cellStyle name="Comma 2 3 9 6" xfId="3176" xr:uid="{00000000-0005-0000-0000-000094220000}"/>
    <cellStyle name="Comma 2 3 9 6 2" xfId="12471" xr:uid="{00000000-0005-0000-0000-000095220000}"/>
    <cellStyle name="Comma 2 3 9 6 3" xfId="6287" xr:uid="{00000000-0005-0000-0000-000096220000}"/>
    <cellStyle name="Comma 2 3 9 7" xfId="9379" xr:uid="{00000000-0005-0000-0000-000097220000}"/>
    <cellStyle name="Comma 2 3 9 8" xfId="4945" xr:uid="{00000000-0005-0000-0000-000098220000}"/>
    <cellStyle name="Comma 2 4" xfId="12" xr:uid="{00000000-0005-0000-0000-000099220000}"/>
    <cellStyle name="Comma 2 4 10" xfId="947" xr:uid="{00000000-0005-0000-0000-00009A220000}"/>
    <cellStyle name="Comma 2 4 10 2" xfId="2169" xr:uid="{00000000-0005-0000-0000-00009B220000}"/>
    <cellStyle name="Comma 2 4 10 2 2" xfId="11464" xr:uid="{00000000-0005-0000-0000-00009C220000}"/>
    <cellStyle name="Comma 2 4 10 2 3" xfId="8372" xr:uid="{00000000-0005-0000-0000-00009D220000}"/>
    <cellStyle name="Comma 2 4 10 3" xfId="4039" xr:uid="{00000000-0005-0000-0000-00009E220000}"/>
    <cellStyle name="Comma 2 4 10 3 2" xfId="13334" xr:uid="{00000000-0005-0000-0000-00009F220000}"/>
    <cellStyle name="Comma 2 4 10 3 3" xfId="7150" xr:uid="{00000000-0005-0000-0000-0000A0220000}"/>
    <cellStyle name="Comma 2 4 10 4" xfId="10242" xr:uid="{00000000-0005-0000-0000-0000A1220000}"/>
    <cellStyle name="Comma 2 4 10 5" xfId="5280" xr:uid="{00000000-0005-0000-0000-0000A2220000}"/>
    <cellStyle name="Comma 2 4 11" xfId="335" xr:uid="{00000000-0005-0000-0000-0000A3220000}"/>
    <cellStyle name="Comma 2 4 11 2" xfId="2492" xr:uid="{00000000-0005-0000-0000-0000A4220000}"/>
    <cellStyle name="Comma 2 4 11 2 2" xfId="11787" xr:uid="{00000000-0005-0000-0000-0000A5220000}"/>
    <cellStyle name="Comma 2 4 11 2 3" xfId="8695" xr:uid="{00000000-0005-0000-0000-0000A6220000}"/>
    <cellStyle name="Comma 2 4 11 3" xfId="3427" xr:uid="{00000000-0005-0000-0000-0000A7220000}"/>
    <cellStyle name="Comma 2 4 11 3 2" xfId="12722" xr:uid="{00000000-0005-0000-0000-0000A8220000}"/>
    <cellStyle name="Comma 2 4 11 3 3" xfId="6538" xr:uid="{00000000-0005-0000-0000-0000A9220000}"/>
    <cellStyle name="Comma 2 4 11 4" xfId="9630" xr:uid="{00000000-0005-0000-0000-0000AA220000}"/>
    <cellStyle name="Comma 2 4 11 5" xfId="5603" xr:uid="{00000000-0005-0000-0000-0000AB220000}"/>
    <cellStyle name="Comma 2 4 12" xfId="1557" xr:uid="{00000000-0005-0000-0000-0000AC220000}"/>
    <cellStyle name="Comma 2 4 12 2" xfId="10852" xr:uid="{00000000-0005-0000-0000-0000AD220000}"/>
    <cellStyle name="Comma 2 4 12 3" xfId="7760" xr:uid="{00000000-0005-0000-0000-0000AE220000}"/>
    <cellStyle name="Comma 2 4 13" xfId="3104" xr:uid="{00000000-0005-0000-0000-0000AF220000}"/>
    <cellStyle name="Comma 2 4 13 2" xfId="12399" xr:uid="{00000000-0005-0000-0000-0000B0220000}"/>
    <cellStyle name="Comma 2 4 13 3" xfId="6215" xr:uid="{00000000-0005-0000-0000-0000B1220000}"/>
    <cellStyle name="Comma 2 4 14" xfId="9307" xr:uid="{00000000-0005-0000-0000-0000B2220000}"/>
    <cellStyle name="Comma 2 4 15" xfId="4668" xr:uid="{00000000-0005-0000-0000-0000B3220000}"/>
    <cellStyle name="Comma 2 4 2" xfId="22" xr:uid="{00000000-0005-0000-0000-0000B4220000}"/>
    <cellStyle name="Comma 2 4 2 10" xfId="344" xr:uid="{00000000-0005-0000-0000-0000B5220000}"/>
    <cellStyle name="Comma 2 4 2 10 2" xfId="2501" xr:uid="{00000000-0005-0000-0000-0000B6220000}"/>
    <cellStyle name="Comma 2 4 2 10 2 2" xfId="11796" xr:uid="{00000000-0005-0000-0000-0000B7220000}"/>
    <cellStyle name="Comma 2 4 2 10 2 3" xfId="8704" xr:uid="{00000000-0005-0000-0000-0000B8220000}"/>
    <cellStyle name="Comma 2 4 2 10 3" xfId="3436" xr:uid="{00000000-0005-0000-0000-0000B9220000}"/>
    <cellStyle name="Comma 2 4 2 10 3 2" xfId="12731" xr:uid="{00000000-0005-0000-0000-0000BA220000}"/>
    <cellStyle name="Comma 2 4 2 10 3 3" xfId="6547" xr:uid="{00000000-0005-0000-0000-0000BB220000}"/>
    <cellStyle name="Comma 2 4 2 10 4" xfId="9639" xr:uid="{00000000-0005-0000-0000-0000BC220000}"/>
    <cellStyle name="Comma 2 4 2 10 5" xfId="5612" xr:uid="{00000000-0005-0000-0000-0000BD220000}"/>
    <cellStyle name="Comma 2 4 2 11" xfId="1566" xr:uid="{00000000-0005-0000-0000-0000BE220000}"/>
    <cellStyle name="Comma 2 4 2 11 2" xfId="10861" xr:uid="{00000000-0005-0000-0000-0000BF220000}"/>
    <cellStyle name="Comma 2 4 2 11 3" xfId="7769" xr:uid="{00000000-0005-0000-0000-0000C0220000}"/>
    <cellStyle name="Comma 2 4 2 12" xfId="3114" xr:uid="{00000000-0005-0000-0000-0000C1220000}"/>
    <cellStyle name="Comma 2 4 2 12 2" xfId="12409" xr:uid="{00000000-0005-0000-0000-0000C2220000}"/>
    <cellStyle name="Comma 2 4 2 12 3" xfId="6225" xr:uid="{00000000-0005-0000-0000-0000C3220000}"/>
    <cellStyle name="Comma 2 4 2 13" xfId="9317" xr:uid="{00000000-0005-0000-0000-0000C4220000}"/>
    <cellStyle name="Comma 2 4 2 14" xfId="4677" xr:uid="{00000000-0005-0000-0000-0000C5220000}"/>
    <cellStyle name="Comma 2 4 2 2" xfId="40" xr:uid="{00000000-0005-0000-0000-0000C6220000}"/>
    <cellStyle name="Comma 2 4 2 2 10" xfId="3132" xr:uid="{00000000-0005-0000-0000-0000C7220000}"/>
    <cellStyle name="Comma 2 4 2 2 10 2" xfId="12427" xr:uid="{00000000-0005-0000-0000-0000C8220000}"/>
    <cellStyle name="Comma 2 4 2 2 10 3" xfId="6243" xr:uid="{00000000-0005-0000-0000-0000C9220000}"/>
    <cellStyle name="Comma 2 4 2 2 11" xfId="9335" xr:uid="{00000000-0005-0000-0000-0000CA220000}"/>
    <cellStyle name="Comma 2 4 2 2 12" xfId="4714" xr:uid="{00000000-0005-0000-0000-0000CB220000}"/>
    <cellStyle name="Comma 2 4 2 2 2" xfId="77" xr:uid="{00000000-0005-0000-0000-0000CC220000}"/>
    <cellStyle name="Comma 2 4 2 2 2 10" xfId="9372" xr:uid="{00000000-0005-0000-0000-0000CD220000}"/>
    <cellStyle name="Comma 2 4 2 2 2 11" xfId="4750" xr:uid="{00000000-0005-0000-0000-0000CE220000}"/>
    <cellStyle name="Comma 2 4 2 2 2 2" xfId="239" xr:uid="{00000000-0005-0000-0000-0000CF220000}"/>
    <cellStyle name="Comma 2 4 2 2 2 2 2" xfId="850" xr:uid="{00000000-0005-0000-0000-0000D0220000}"/>
    <cellStyle name="Comma 2 4 2 2 2 2 2 2" xfId="1461" xr:uid="{00000000-0005-0000-0000-0000D1220000}"/>
    <cellStyle name="Comma 2 4 2 2 2 2 2 2 2" xfId="3007" xr:uid="{00000000-0005-0000-0000-0000D2220000}"/>
    <cellStyle name="Comma 2 4 2 2 2 2 2 2 2 2" xfId="12302" xr:uid="{00000000-0005-0000-0000-0000D3220000}"/>
    <cellStyle name="Comma 2 4 2 2 2 2 2 2 2 3" xfId="9210" xr:uid="{00000000-0005-0000-0000-0000D4220000}"/>
    <cellStyle name="Comma 2 4 2 2 2 2 2 2 3" xfId="4553" xr:uid="{00000000-0005-0000-0000-0000D5220000}"/>
    <cellStyle name="Comma 2 4 2 2 2 2 2 2 3 2" xfId="13848" xr:uid="{00000000-0005-0000-0000-0000D6220000}"/>
    <cellStyle name="Comma 2 4 2 2 2 2 2 2 3 3" xfId="7664" xr:uid="{00000000-0005-0000-0000-0000D7220000}"/>
    <cellStyle name="Comma 2 4 2 2 2 2 2 2 4" xfId="10756" xr:uid="{00000000-0005-0000-0000-0000D8220000}"/>
    <cellStyle name="Comma 2 4 2 2 2 2 2 2 5" xfId="6118" xr:uid="{00000000-0005-0000-0000-0000D9220000}"/>
    <cellStyle name="Comma 2 4 2 2 2 2 2 3" xfId="2072" xr:uid="{00000000-0005-0000-0000-0000DA220000}"/>
    <cellStyle name="Comma 2 4 2 2 2 2 2 3 2" xfId="11367" xr:uid="{00000000-0005-0000-0000-0000DB220000}"/>
    <cellStyle name="Comma 2 4 2 2 2 2 2 3 3" xfId="8275" xr:uid="{00000000-0005-0000-0000-0000DC220000}"/>
    <cellStyle name="Comma 2 4 2 2 2 2 2 4" xfId="3942" xr:uid="{00000000-0005-0000-0000-0000DD220000}"/>
    <cellStyle name="Comma 2 4 2 2 2 2 2 4 2" xfId="13237" xr:uid="{00000000-0005-0000-0000-0000DE220000}"/>
    <cellStyle name="Comma 2 4 2 2 2 2 2 4 3" xfId="7053" xr:uid="{00000000-0005-0000-0000-0000DF220000}"/>
    <cellStyle name="Comma 2 4 2 2 2 2 2 5" xfId="10145" xr:uid="{00000000-0005-0000-0000-0000E0220000}"/>
    <cellStyle name="Comma 2 4 2 2 2 2 2 6" xfId="5183" xr:uid="{00000000-0005-0000-0000-0000E1220000}"/>
    <cellStyle name="Comma 2 4 2 2 2 2 3" xfId="1174" xr:uid="{00000000-0005-0000-0000-0000E2220000}"/>
    <cellStyle name="Comma 2 4 2 2 2 2 3 2" xfId="2396" xr:uid="{00000000-0005-0000-0000-0000E3220000}"/>
    <cellStyle name="Comma 2 4 2 2 2 2 3 2 2" xfId="11691" xr:uid="{00000000-0005-0000-0000-0000E4220000}"/>
    <cellStyle name="Comma 2 4 2 2 2 2 3 2 3" xfId="8599" xr:uid="{00000000-0005-0000-0000-0000E5220000}"/>
    <cellStyle name="Comma 2 4 2 2 2 2 3 3" xfId="4266" xr:uid="{00000000-0005-0000-0000-0000E6220000}"/>
    <cellStyle name="Comma 2 4 2 2 2 2 3 3 2" xfId="13561" xr:uid="{00000000-0005-0000-0000-0000E7220000}"/>
    <cellStyle name="Comma 2 4 2 2 2 2 3 3 3" xfId="7377" xr:uid="{00000000-0005-0000-0000-0000E8220000}"/>
    <cellStyle name="Comma 2 4 2 2 2 2 3 4" xfId="10469" xr:uid="{00000000-0005-0000-0000-0000E9220000}"/>
    <cellStyle name="Comma 2 4 2 2 2 2 3 5" xfId="5507" xr:uid="{00000000-0005-0000-0000-0000EA220000}"/>
    <cellStyle name="Comma 2 4 2 2 2 2 4" xfId="579" xr:uid="{00000000-0005-0000-0000-0000EB220000}"/>
    <cellStyle name="Comma 2 4 2 2 2 2 4 2" xfId="2736" xr:uid="{00000000-0005-0000-0000-0000EC220000}"/>
    <cellStyle name="Comma 2 4 2 2 2 2 4 2 2" xfId="12031" xr:uid="{00000000-0005-0000-0000-0000ED220000}"/>
    <cellStyle name="Comma 2 4 2 2 2 2 4 2 3" xfId="8939" xr:uid="{00000000-0005-0000-0000-0000EE220000}"/>
    <cellStyle name="Comma 2 4 2 2 2 2 4 3" xfId="3671" xr:uid="{00000000-0005-0000-0000-0000EF220000}"/>
    <cellStyle name="Comma 2 4 2 2 2 2 4 3 2" xfId="12966" xr:uid="{00000000-0005-0000-0000-0000F0220000}"/>
    <cellStyle name="Comma 2 4 2 2 2 2 4 3 3" xfId="6782" xr:uid="{00000000-0005-0000-0000-0000F1220000}"/>
    <cellStyle name="Comma 2 4 2 2 2 2 4 4" xfId="9874" xr:uid="{00000000-0005-0000-0000-0000F2220000}"/>
    <cellStyle name="Comma 2 4 2 2 2 2 4 5" xfId="5847" xr:uid="{00000000-0005-0000-0000-0000F3220000}"/>
    <cellStyle name="Comma 2 4 2 2 2 2 5" xfId="1801" xr:uid="{00000000-0005-0000-0000-0000F4220000}"/>
    <cellStyle name="Comma 2 4 2 2 2 2 5 2" xfId="11096" xr:uid="{00000000-0005-0000-0000-0000F5220000}"/>
    <cellStyle name="Comma 2 4 2 2 2 2 5 3" xfId="8004" xr:uid="{00000000-0005-0000-0000-0000F6220000}"/>
    <cellStyle name="Comma 2 4 2 2 2 2 6" xfId="3331" xr:uid="{00000000-0005-0000-0000-0000F7220000}"/>
    <cellStyle name="Comma 2 4 2 2 2 2 6 2" xfId="12626" xr:uid="{00000000-0005-0000-0000-0000F8220000}"/>
    <cellStyle name="Comma 2 4 2 2 2 2 6 3" xfId="6442" xr:uid="{00000000-0005-0000-0000-0000F9220000}"/>
    <cellStyle name="Comma 2 4 2 2 2 2 7" xfId="9534" xr:uid="{00000000-0005-0000-0000-0000FA220000}"/>
    <cellStyle name="Comma 2 4 2 2 2 2 8" xfId="4912" xr:uid="{00000000-0005-0000-0000-0000FB220000}"/>
    <cellStyle name="Comma 2 4 2 2 2 3" xfId="312" xr:uid="{00000000-0005-0000-0000-0000FC220000}"/>
    <cellStyle name="Comma 2 4 2 2 2 3 2" xfId="923" xr:uid="{00000000-0005-0000-0000-0000FD220000}"/>
    <cellStyle name="Comma 2 4 2 2 2 3 2 2" xfId="1534" xr:uid="{00000000-0005-0000-0000-0000FE220000}"/>
    <cellStyle name="Comma 2 4 2 2 2 3 2 2 2" xfId="3080" xr:uid="{00000000-0005-0000-0000-0000FF220000}"/>
    <cellStyle name="Comma 2 4 2 2 2 3 2 2 2 2" xfId="12375" xr:uid="{00000000-0005-0000-0000-000000230000}"/>
    <cellStyle name="Comma 2 4 2 2 2 3 2 2 2 3" xfId="9283" xr:uid="{00000000-0005-0000-0000-000001230000}"/>
    <cellStyle name="Comma 2 4 2 2 2 3 2 2 3" xfId="4626" xr:uid="{00000000-0005-0000-0000-000002230000}"/>
    <cellStyle name="Comma 2 4 2 2 2 3 2 2 3 2" xfId="13921" xr:uid="{00000000-0005-0000-0000-000003230000}"/>
    <cellStyle name="Comma 2 4 2 2 2 3 2 2 3 3" xfId="7737" xr:uid="{00000000-0005-0000-0000-000004230000}"/>
    <cellStyle name="Comma 2 4 2 2 2 3 2 2 4" xfId="10829" xr:uid="{00000000-0005-0000-0000-000005230000}"/>
    <cellStyle name="Comma 2 4 2 2 2 3 2 2 5" xfId="6191" xr:uid="{00000000-0005-0000-0000-000006230000}"/>
    <cellStyle name="Comma 2 4 2 2 2 3 2 3" xfId="2145" xr:uid="{00000000-0005-0000-0000-000007230000}"/>
    <cellStyle name="Comma 2 4 2 2 2 3 2 3 2" xfId="11440" xr:uid="{00000000-0005-0000-0000-000008230000}"/>
    <cellStyle name="Comma 2 4 2 2 2 3 2 3 3" xfId="8348" xr:uid="{00000000-0005-0000-0000-000009230000}"/>
    <cellStyle name="Comma 2 4 2 2 2 3 2 4" xfId="4015" xr:uid="{00000000-0005-0000-0000-00000A230000}"/>
    <cellStyle name="Comma 2 4 2 2 2 3 2 4 2" xfId="13310" xr:uid="{00000000-0005-0000-0000-00000B230000}"/>
    <cellStyle name="Comma 2 4 2 2 2 3 2 4 3" xfId="7126" xr:uid="{00000000-0005-0000-0000-00000C230000}"/>
    <cellStyle name="Comma 2 4 2 2 2 3 2 5" xfId="10218" xr:uid="{00000000-0005-0000-0000-00000D230000}"/>
    <cellStyle name="Comma 2 4 2 2 2 3 2 6" xfId="5256" xr:uid="{00000000-0005-0000-0000-00000E230000}"/>
    <cellStyle name="Comma 2 4 2 2 2 3 3" xfId="1247" xr:uid="{00000000-0005-0000-0000-00000F230000}"/>
    <cellStyle name="Comma 2 4 2 2 2 3 3 2" xfId="2469" xr:uid="{00000000-0005-0000-0000-000010230000}"/>
    <cellStyle name="Comma 2 4 2 2 2 3 3 2 2" xfId="11764" xr:uid="{00000000-0005-0000-0000-000011230000}"/>
    <cellStyle name="Comma 2 4 2 2 2 3 3 2 3" xfId="8672" xr:uid="{00000000-0005-0000-0000-000012230000}"/>
    <cellStyle name="Comma 2 4 2 2 2 3 3 3" xfId="4339" xr:uid="{00000000-0005-0000-0000-000013230000}"/>
    <cellStyle name="Comma 2 4 2 2 2 3 3 3 2" xfId="13634" xr:uid="{00000000-0005-0000-0000-000014230000}"/>
    <cellStyle name="Comma 2 4 2 2 2 3 3 3 3" xfId="7450" xr:uid="{00000000-0005-0000-0000-000015230000}"/>
    <cellStyle name="Comma 2 4 2 2 2 3 3 4" xfId="10542" xr:uid="{00000000-0005-0000-0000-000016230000}"/>
    <cellStyle name="Comma 2 4 2 2 2 3 3 5" xfId="5580" xr:uid="{00000000-0005-0000-0000-000017230000}"/>
    <cellStyle name="Comma 2 4 2 2 2 3 4" xfId="490" xr:uid="{00000000-0005-0000-0000-000018230000}"/>
    <cellStyle name="Comma 2 4 2 2 2 3 4 2" xfId="2647" xr:uid="{00000000-0005-0000-0000-000019230000}"/>
    <cellStyle name="Comma 2 4 2 2 2 3 4 2 2" xfId="11942" xr:uid="{00000000-0005-0000-0000-00001A230000}"/>
    <cellStyle name="Comma 2 4 2 2 2 3 4 2 3" xfId="8850" xr:uid="{00000000-0005-0000-0000-00001B230000}"/>
    <cellStyle name="Comma 2 4 2 2 2 3 4 3" xfId="3582" xr:uid="{00000000-0005-0000-0000-00001C230000}"/>
    <cellStyle name="Comma 2 4 2 2 2 3 4 3 2" xfId="12877" xr:uid="{00000000-0005-0000-0000-00001D230000}"/>
    <cellStyle name="Comma 2 4 2 2 2 3 4 3 3" xfId="6693" xr:uid="{00000000-0005-0000-0000-00001E230000}"/>
    <cellStyle name="Comma 2 4 2 2 2 3 4 4" xfId="9785" xr:uid="{00000000-0005-0000-0000-00001F230000}"/>
    <cellStyle name="Comma 2 4 2 2 2 3 4 5" xfId="5758" xr:uid="{00000000-0005-0000-0000-000020230000}"/>
    <cellStyle name="Comma 2 4 2 2 2 3 5" xfId="1712" xr:uid="{00000000-0005-0000-0000-000021230000}"/>
    <cellStyle name="Comma 2 4 2 2 2 3 5 2" xfId="11007" xr:uid="{00000000-0005-0000-0000-000022230000}"/>
    <cellStyle name="Comma 2 4 2 2 2 3 5 3" xfId="7915" xr:uid="{00000000-0005-0000-0000-000023230000}"/>
    <cellStyle name="Comma 2 4 2 2 2 3 6" xfId="3404" xr:uid="{00000000-0005-0000-0000-000024230000}"/>
    <cellStyle name="Comma 2 4 2 2 2 3 6 2" xfId="12699" xr:uid="{00000000-0005-0000-0000-000025230000}"/>
    <cellStyle name="Comma 2 4 2 2 2 3 6 3" xfId="6515" xr:uid="{00000000-0005-0000-0000-000026230000}"/>
    <cellStyle name="Comma 2 4 2 2 2 3 7" xfId="9607" xr:uid="{00000000-0005-0000-0000-000027230000}"/>
    <cellStyle name="Comma 2 4 2 2 2 3 8" xfId="4823" xr:uid="{00000000-0005-0000-0000-000028230000}"/>
    <cellStyle name="Comma 2 4 2 2 2 4" xfId="150" xr:uid="{00000000-0005-0000-0000-000029230000}"/>
    <cellStyle name="Comma 2 4 2 2 2 4 2" xfId="1085" xr:uid="{00000000-0005-0000-0000-00002A230000}"/>
    <cellStyle name="Comma 2 4 2 2 2 4 2 2" xfId="2307" xr:uid="{00000000-0005-0000-0000-00002B230000}"/>
    <cellStyle name="Comma 2 4 2 2 2 4 2 2 2" xfId="11602" xr:uid="{00000000-0005-0000-0000-00002C230000}"/>
    <cellStyle name="Comma 2 4 2 2 2 4 2 2 3" xfId="8510" xr:uid="{00000000-0005-0000-0000-00002D230000}"/>
    <cellStyle name="Comma 2 4 2 2 2 4 2 3" xfId="4177" xr:uid="{00000000-0005-0000-0000-00002E230000}"/>
    <cellStyle name="Comma 2 4 2 2 2 4 2 3 2" xfId="13472" xr:uid="{00000000-0005-0000-0000-00002F230000}"/>
    <cellStyle name="Comma 2 4 2 2 2 4 2 3 3" xfId="7288" xr:uid="{00000000-0005-0000-0000-000030230000}"/>
    <cellStyle name="Comma 2 4 2 2 2 4 2 4" xfId="10380" xr:uid="{00000000-0005-0000-0000-000031230000}"/>
    <cellStyle name="Comma 2 4 2 2 2 4 2 5" xfId="5418" xr:uid="{00000000-0005-0000-0000-000032230000}"/>
    <cellStyle name="Comma 2 4 2 2 2 4 3" xfId="761" xr:uid="{00000000-0005-0000-0000-000033230000}"/>
    <cellStyle name="Comma 2 4 2 2 2 4 3 2" xfId="2918" xr:uid="{00000000-0005-0000-0000-000034230000}"/>
    <cellStyle name="Comma 2 4 2 2 2 4 3 2 2" xfId="12213" xr:uid="{00000000-0005-0000-0000-000035230000}"/>
    <cellStyle name="Comma 2 4 2 2 2 4 3 2 3" xfId="9121" xr:uid="{00000000-0005-0000-0000-000036230000}"/>
    <cellStyle name="Comma 2 4 2 2 2 4 3 3" xfId="3853" xr:uid="{00000000-0005-0000-0000-000037230000}"/>
    <cellStyle name="Comma 2 4 2 2 2 4 3 3 2" xfId="13148" xr:uid="{00000000-0005-0000-0000-000038230000}"/>
    <cellStyle name="Comma 2 4 2 2 2 4 3 3 3" xfId="6964" xr:uid="{00000000-0005-0000-0000-000039230000}"/>
    <cellStyle name="Comma 2 4 2 2 2 4 3 4" xfId="10056" xr:uid="{00000000-0005-0000-0000-00003A230000}"/>
    <cellStyle name="Comma 2 4 2 2 2 4 3 5" xfId="6029" xr:uid="{00000000-0005-0000-0000-00003B230000}"/>
    <cellStyle name="Comma 2 4 2 2 2 4 4" xfId="1983" xr:uid="{00000000-0005-0000-0000-00003C230000}"/>
    <cellStyle name="Comma 2 4 2 2 2 4 4 2" xfId="11278" xr:uid="{00000000-0005-0000-0000-00003D230000}"/>
    <cellStyle name="Comma 2 4 2 2 2 4 4 3" xfId="8186" xr:uid="{00000000-0005-0000-0000-00003E230000}"/>
    <cellStyle name="Comma 2 4 2 2 2 4 5" xfId="3242" xr:uid="{00000000-0005-0000-0000-00003F230000}"/>
    <cellStyle name="Comma 2 4 2 2 2 4 5 2" xfId="12537" xr:uid="{00000000-0005-0000-0000-000040230000}"/>
    <cellStyle name="Comma 2 4 2 2 2 4 5 3" xfId="6353" xr:uid="{00000000-0005-0000-0000-000041230000}"/>
    <cellStyle name="Comma 2 4 2 2 2 4 6" xfId="9445" xr:uid="{00000000-0005-0000-0000-000042230000}"/>
    <cellStyle name="Comma 2 4 2 2 2 4 7" xfId="5094" xr:uid="{00000000-0005-0000-0000-000043230000}"/>
    <cellStyle name="Comma 2 4 2 2 2 5" xfId="688" xr:uid="{00000000-0005-0000-0000-000044230000}"/>
    <cellStyle name="Comma 2 4 2 2 2 5 2" xfId="1336" xr:uid="{00000000-0005-0000-0000-000045230000}"/>
    <cellStyle name="Comma 2 4 2 2 2 5 2 2" xfId="2845" xr:uid="{00000000-0005-0000-0000-000046230000}"/>
    <cellStyle name="Comma 2 4 2 2 2 5 2 2 2" xfId="12140" xr:uid="{00000000-0005-0000-0000-000047230000}"/>
    <cellStyle name="Comma 2 4 2 2 2 5 2 2 3" xfId="9048" xr:uid="{00000000-0005-0000-0000-000048230000}"/>
    <cellStyle name="Comma 2 4 2 2 2 5 2 3" xfId="4428" xr:uid="{00000000-0005-0000-0000-000049230000}"/>
    <cellStyle name="Comma 2 4 2 2 2 5 2 3 2" xfId="13723" xr:uid="{00000000-0005-0000-0000-00004A230000}"/>
    <cellStyle name="Comma 2 4 2 2 2 5 2 3 3" xfId="7539" xr:uid="{00000000-0005-0000-0000-00004B230000}"/>
    <cellStyle name="Comma 2 4 2 2 2 5 2 4" xfId="10631" xr:uid="{00000000-0005-0000-0000-00004C230000}"/>
    <cellStyle name="Comma 2 4 2 2 2 5 2 5" xfId="5956" xr:uid="{00000000-0005-0000-0000-00004D230000}"/>
    <cellStyle name="Comma 2 4 2 2 2 5 3" xfId="1910" xr:uid="{00000000-0005-0000-0000-00004E230000}"/>
    <cellStyle name="Comma 2 4 2 2 2 5 3 2" xfId="11205" xr:uid="{00000000-0005-0000-0000-00004F230000}"/>
    <cellStyle name="Comma 2 4 2 2 2 5 3 3" xfId="8113" xr:uid="{00000000-0005-0000-0000-000050230000}"/>
    <cellStyle name="Comma 2 4 2 2 2 5 4" xfId="3780" xr:uid="{00000000-0005-0000-0000-000051230000}"/>
    <cellStyle name="Comma 2 4 2 2 2 5 4 2" xfId="13075" xr:uid="{00000000-0005-0000-0000-000052230000}"/>
    <cellStyle name="Comma 2 4 2 2 2 5 4 3" xfId="6891" xr:uid="{00000000-0005-0000-0000-000053230000}"/>
    <cellStyle name="Comma 2 4 2 2 2 5 5" xfId="9983" xr:uid="{00000000-0005-0000-0000-000054230000}"/>
    <cellStyle name="Comma 2 4 2 2 2 5 6" xfId="5021" xr:uid="{00000000-0005-0000-0000-000055230000}"/>
    <cellStyle name="Comma 2 4 2 2 2 6" xfId="1012" xr:uid="{00000000-0005-0000-0000-000056230000}"/>
    <cellStyle name="Comma 2 4 2 2 2 6 2" xfId="2234" xr:uid="{00000000-0005-0000-0000-000057230000}"/>
    <cellStyle name="Comma 2 4 2 2 2 6 2 2" xfId="11529" xr:uid="{00000000-0005-0000-0000-000058230000}"/>
    <cellStyle name="Comma 2 4 2 2 2 6 2 3" xfId="8437" xr:uid="{00000000-0005-0000-0000-000059230000}"/>
    <cellStyle name="Comma 2 4 2 2 2 6 3" xfId="4104" xr:uid="{00000000-0005-0000-0000-00005A230000}"/>
    <cellStyle name="Comma 2 4 2 2 2 6 3 2" xfId="13399" xr:uid="{00000000-0005-0000-0000-00005B230000}"/>
    <cellStyle name="Comma 2 4 2 2 2 6 3 3" xfId="7215" xr:uid="{00000000-0005-0000-0000-00005C230000}"/>
    <cellStyle name="Comma 2 4 2 2 2 6 4" xfId="10307" xr:uid="{00000000-0005-0000-0000-00005D230000}"/>
    <cellStyle name="Comma 2 4 2 2 2 6 5" xfId="5345" xr:uid="{00000000-0005-0000-0000-00005E230000}"/>
    <cellStyle name="Comma 2 4 2 2 2 7" xfId="417" xr:uid="{00000000-0005-0000-0000-00005F230000}"/>
    <cellStyle name="Comma 2 4 2 2 2 7 2" xfId="2574" xr:uid="{00000000-0005-0000-0000-000060230000}"/>
    <cellStyle name="Comma 2 4 2 2 2 7 2 2" xfId="11869" xr:uid="{00000000-0005-0000-0000-000061230000}"/>
    <cellStyle name="Comma 2 4 2 2 2 7 2 3" xfId="8777" xr:uid="{00000000-0005-0000-0000-000062230000}"/>
    <cellStyle name="Comma 2 4 2 2 2 7 3" xfId="3509" xr:uid="{00000000-0005-0000-0000-000063230000}"/>
    <cellStyle name="Comma 2 4 2 2 2 7 3 2" xfId="12804" xr:uid="{00000000-0005-0000-0000-000064230000}"/>
    <cellStyle name="Comma 2 4 2 2 2 7 3 3" xfId="6620" xr:uid="{00000000-0005-0000-0000-000065230000}"/>
    <cellStyle name="Comma 2 4 2 2 2 7 4" xfId="9712" xr:uid="{00000000-0005-0000-0000-000066230000}"/>
    <cellStyle name="Comma 2 4 2 2 2 7 5" xfId="5685" xr:uid="{00000000-0005-0000-0000-000067230000}"/>
    <cellStyle name="Comma 2 4 2 2 2 8" xfId="1639" xr:uid="{00000000-0005-0000-0000-000068230000}"/>
    <cellStyle name="Comma 2 4 2 2 2 8 2" xfId="10934" xr:uid="{00000000-0005-0000-0000-000069230000}"/>
    <cellStyle name="Comma 2 4 2 2 2 8 3" xfId="7842" xr:uid="{00000000-0005-0000-0000-00006A230000}"/>
    <cellStyle name="Comma 2 4 2 2 2 9" xfId="3169" xr:uid="{00000000-0005-0000-0000-00006B230000}"/>
    <cellStyle name="Comma 2 4 2 2 2 9 2" xfId="12464" xr:uid="{00000000-0005-0000-0000-00006C230000}"/>
    <cellStyle name="Comma 2 4 2 2 2 9 3" xfId="6280" xr:uid="{00000000-0005-0000-0000-00006D230000}"/>
    <cellStyle name="Comma 2 4 2 2 3" xfId="203" xr:uid="{00000000-0005-0000-0000-00006E230000}"/>
    <cellStyle name="Comma 2 4 2 2 3 2" xfId="814" xr:uid="{00000000-0005-0000-0000-00006F230000}"/>
    <cellStyle name="Comma 2 4 2 2 3 2 2" xfId="1425" xr:uid="{00000000-0005-0000-0000-000070230000}"/>
    <cellStyle name="Comma 2 4 2 2 3 2 2 2" xfId="2971" xr:uid="{00000000-0005-0000-0000-000071230000}"/>
    <cellStyle name="Comma 2 4 2 2 3 2 2 2 2" xfId="12266" xr:uid="{00000000-0005-0000-0000-000072230000}"/>
    <cellStyle name="Comma 2 4 2 2 3 2 2 2 3" xfId="9174" xr:uid="{00000000-0005-0000-0000-000073230000}"/>
    <cellStyle name="Comma 2 4 2 2 3 2 2 3" xfId="4517" xr:uid="{00000000-0005-0000-0000-000074230000}"/>
    <cellStyle name="Comma 2 4 2 2 3 2 2 3 2" xfId="13812" xr:uid="{00000000-0005-0000-0000-000075230000}"/>
    <cellStyle name="Comma 2 4 2 2 3 2 2 3 3" xfId="7628" xr:uid="{00000000-0005-0000-0000-000076230000}"/>
    <cellStyle name="Comma 2 4 2 2 3 2 2 4" xfId="10720" xr:uid="{00000000-0005-0000-0000-000077230000}"/>
    <cellStyle name="Comma 2 4 2 2 3 2 2 5" xfId="6082" xr:uid="{00000000-0005-0000-0000-000078230000}"/>
    <cellStyle name="Comma 2 4 2 2 3 2 3" xfId="2036" xr:uid="{00000000-0005-0000-0000-000079230000}"/>
    <cellStyle name="Comma 2 4 2 2 3 2 3 2" xfId="11331" xr:uid="{00000000-0005-0000-0000-00007A230000}"/>
    <cellStyle name="Comma 2 4 2 2 3 2 3 3" xfId="8239" xr:uid="{00000000-0005-0000-0000-00007B230000}"/>
    <cellStyle name="Comma 2 4 2 2 3 2 4" xfId="3906" xr:uid="{00000000-0005-0000-0000-00007C230000}"/>
    <cellStyle name="Comma 2 4 2 2 3 2 4 2" xfId="13201" xr:uid="{00000000-0005-0000-0000-00007D230000}"/>
    <cellStyle name="Comma 2 4 2 2 3 2 4 3" xfId="7017" xr:uid="{00000000-0005-0000-0000-00007E230000}"/>
    <cellStyle name="Comma 2 4 2 2 3 2 5" xfId="10109" xr:uid="{00000000-0005-0000-0000-00007F230000}"/>
    <cellStyle name="Comma 2 4 2 2 3 2 6" xfId="5147" xr:uid="{00000000-0005-0000-0000-000080230000}"/>
    <cellStyle name="Comma 2 4 2 2 3 3" xfId="1138" xr:uid="{00000000-0005-0000-0000-000081230000}"/>
    <cellStyle name="Comma 2 4 2 2 3 3 2" xfId="2360" xr:uid="{00000000-0005-0000-0000-000082230000}"/>
    <cellStyle name="Comma 2 4 2 2 3 3 2 2" xfId="11655" xr:uid="{00000000-0005-0000-0000-000083230000}"/>
    <cellStyle name="Comma 2 4 2 2 3 3 2 3" xfId="8563" xr:uid="{00000000-0005-0000-0000-000084230000}"/>
    <cellStyle name="Comma 2 4 2 2 3 3 3" xfId="4230" xr:uid="{00000000-0005-0000-0000-000085230000}"/>
    <cellStyle name="Comma 2 4 2 2 3 3 3 2" xfId="13525" xr:uid="{00000000-0005-0000-0000-000086230000}"/>
    <cellStyle name="Comma 2 4 2 2 3 3 3 3" xfId="7341" xr:uid="{00000000-0005-0000-0000-000087230000}"/>
    <cellStyle name="Comma 2 4 2 2 3 3 4" xfId="10433" xr:uid="{00000000-0005-0000-0000-000088230000}"/>
    <cellStyle name="Comma 2 4 2 2 3 3 5" xfId="5471" xr:uid="{00000000-0005-0000-0000-000089230000}"/>
    <cellStyle name="Comma 2 4 2 2 3 4" xfId="543" xr:uid="{00000000-0005-0000-0000-00008A230000}"/>
    <cellStyle name="Comma 2 4 2 2 3 4 2" xfId="2700" xr:uid="{00000000-0005-0000-0000-00008B230000}"/>
    <cellStyle name="Comma 2 4 2 2 3 4 2 2" xfId="11995" xr:uid="{00000000-0005-0000-0000-00008C230000}"/>
    <cellStyle name="Comma 2 4 2 2 3 4 2 3" xfId="8903" xr:uid="{00000000-0005-0000-0000-00008D230000}"/>
    <cellStyle name="Comma 2 4 2 2 3 4 3" xfId="3635" xr:uid="{00000000-0005-0000-0000-00008E230000}"/>
    <cellStyle name="Comma 2 4 2 2 3 4 3 2" xfId="12930" xr:uid="{00000000-0005-0000-0000-00008F230000}"/>
    <cellStyle name="Comma 2 4 2 2 3 4 3 3" xfId="6746" xr:uid="{00000000-0005-0000-0000-000090230000}"/>
    <cellStyle name="Comma 2 4 2 2 3 4 4" xfId="9838" xr:uid="{00000000-0005-0000-0000-000091230000}"/>
    <cellStyle name="Comma 2 4 2 2 3 4 5" xfId="5811" xr:uid="{00000000-0005-0000-0000-000092230000}"/>
    <cellStyle name="Comma 2 4 2 2 3 5" xfId="1765" xr:uid="{00000000-0005-0000-0000-000093230000}"/>
    <cellStyle name="Comma 2 4 2 2 3 5 2" xfId="11060" xr:uid="{00000000-0005-0000-0000-000094230000}"/>
    <cellStyle name="Comma 2 4 2 2 3 5 3" xfId="7968" xr:uid="{00000000-0005-0000-0000-000095230000}"/>
    <cellStyle name="Comma 2 4 2 2 3 6" xfId="3295" xr:uid="{00000000-0005-0000-0000-000096230000}"/>
    <cellStyle name="Comma 2 4 2 2 3 6 2" xfId="12590" xr:uid="{00000000-0005-0000-0000-000097230000}"/>
    <cellStyle name="Comma 2 4 2 2 3 6 3" xfId="6406" xr:uid="{00000000-0005-0000-0000-000098230000}"/>
    <cellStyle name="Comma 2 4 2 2 3 7" xfId="9498" xr:uid="{00000000-0005-0000-0000-000099230000}"/>
    <cellStyle name="Comma 2 4 2 2 3 8" xfId="4876" xr:uid="{00000000-0005-0000-0000-00009A230000}"/>
    <cellStyle name="Comma 2 4 2 2 4" xfId="276" xr:uid="{00000000-0005-0000-0000-00009B230000}"/>
    <cellStyle name="Comma 2 4 2 2 4 2" xfId="887" xr:uid="{00000000-0005-0000-0000-00009C230000}"/>
    <cellStyle name="Comma 2 4 2 2 4 2 2" xfId="1498" xr:uid="{00000000-0005-0000-0000-00009D230000}"/>
    <cellStyle name="Comma 2 4 2 2 4 2 2 2" xfId="3044" xr:uid="{00000000-0005-0000-0000-00009E230000}"/>
    <cellStyle name="Comma 2 4 2 2 4 2 2 2 2" xfId="12339" xr:uid="{00000000-0005-0000-0000-00009F230000}"/>
    <cellStyle name="Comma 2 4 2 2 4 2 2 2 3" xfId="9247" xr:uid="{00000000-0005-0000-0000-0000A0230000}"/>
    <cellStyle name="Comma 2 4 2 2 4 2 2 3" xfId="4590" xr:uid="{00000000-0005-0000-0000-0000A1230000}"/>
    <cellStyle name="Comma 2 4 2 2 4 2 2 3 2" xfId="13885" xr:uid="{00000000-0005-0000-0000-0000A2230000}"/>
    <cellStyle name="Comma 2 4 2 2 4 2 2 3 3" xfId="7701" xr:uid="{00000000-0005-0000-0000-0000A3230000}"/>
    <cellStyle name="Comma 2 4 2 2 4 2 2 4" xfId="10793" xr:uid="{00000000-0005-0000-0000-0000A4230000}"/>
    <cellStyle name="Comma 2 4 2 2 4 2 2 5" xfId="6155" xr:uid="{00000000-0005-0000-0000-0000A5230000}"/>
    <cellStyle name="Comma 2 4 2 2 4 2 3" xfId="2109" xr:uid="{00000000-0005-0000-0000-0000A6230000}"/>
    <cellStyle name="Comma 2 4 2 2 4 2 3 2" xfId="11404" xr:uid="{00000000-0005-0000-0000-0000A7230000}"/>
    <cellStyle name="Comma 2 4 2 2 4 2 3 3" xfId="8312" xr:uid="{00000000-0005-0000-0000-0000A8230000}"/>
    <cellStyle name="Comma 2 4 2 2 4 2 4" xfId="3979" xr:uid="{00000000-0005-0000-0000-0000A9230000}"/>
    <cellStyle name="Comma 2 4 2 2 4 2 4 2" xfId="13274" xr:uid="{00000000-0005-0000-0000-0000AA230000}"/>
    <cellStyle name="Comma 2 4 2 2 4 2 4 3" xfId="7090" xr:uid="{00000000-0005-0000-0000-0000AB230000}"/>
    <cellStyle name="Comma 2 4 2 2 4 2 5" xfId="10182" xr:uid="{00000000-0005-0000-0000-0000AC230000}"/>
    <cellStyle name="Comma 2 4 2 2 4 2 6" xfId="5220" xr:uid="{00000000-0005-0000-0000-0000AD230000}"/>
    <cellStyle name="Comma 2 4 2 2 4 3" xfId="1211" xr:uid="{00000000-0005-0000-0000-0000AE230000}"/>
    <cellStyle name="Comma 2 4 2 2 4 3 2" xfId="2433" xr:uid="{00000000-0005-0000-0000-0000AF230000}"/>
    <cellStyle name="Comma 2 4 2 2 4 3 2 2" xfId="11728" xr:uid="{00000000-0005-0000-0000-0000B0230000}"/>
    <cellStyle name="Comma 2 4 2 2 4 3 2 3" xfId="8636" xr:uid="{00000000-0005-0000-0000-0000B1230000}"/>
    <cellStyle name="Comma 2 4 2 2 4 3 3" xfId="4303" xr:uid="{00000000-0005-0000-0000-0000B2230000}"/>
    <cellStyle name="Comma 2 4 2 2 4 3 3 2" xfId="13598" xr:uid="{00000000-0005-0000-0000-0000B3230000}"/>
    <cellStyle name="Comma 2 4 2 2 4 3 3 3" xfId="7414" xr:uid="{00000000-0005-0000-0000-0000B4230000}"/>
    <cellStyle name="Comma 2 4 2 2 4 3 4" xfId="10506" xr:uid="{00000000-0005-0000-0000-0000B5230000}"/>
    <cellStyle name="Comma 2 4 2 2 4 3 5" xfId="5544" xr:uid="{00000000-0005-0000-0000-0000B6230000}"/>
    <cellStyle name="Comma 2 4 2 2 4 4" xfId="454" xr:uid="{00000000-0005-0000-0000-0000B7230000}"/>
    <cellStyle name="Comma 2 4 2 2 4 4 2" xfId="2611" xr:uid="{00000000-0005-0000-0000-0000B8230000}"/>
    <cellStyle name="Comma 2 4 2 2 4 4 2 2" xfId="11906" xr:uid="{00000000-0005-0000-0000-0000B9230000}"/>
    <cellStyle name="Comma 2 4 2 2 4 4 2 3" xfId="8814" xr:uid="{00000000-0005-0000-0000-0000BA230000}"/>
    <cellStyle name="Comma 2 4 2 2 4 4 3" xfId="3546" xr:uid="{00000000-0005-0000-0000-0000BB230000}"/>
    <cellStyle name="Comma 2 4 2 2 4 4 3 2" xfId="12841" xr:uid="{00000000-0005-0000-0000-0000BC230000}"/>
    <cellStyle name="Comma 2 4 2 2 4 4 3 3" xfId="6657" xr:uid="{00000000-0005-0000-0000-0000BD230000}"/>
    <cellStyle name="Comma 2 4 2 2 4 4 4" xfId="9749" xr:uid="{00000000-0005-0000-0000-0000BE230000}"/>
    <cellStyle name="Comma 2 4 2 2 4 4 5" xfId="5722" xr:uid="{00000000-0005-0000-0000-0000BF230000}"/>
    <cellStyle name="Comma 2 4 2 2 4 5" xfId="1676" xr:uid="{00000000-0005-0000-0000-0000C0230000}"/>
    <cellStyle name="Comma 2 4 2 2 4 5 2" xfId="10971" xr:uid="{00000000-0005-0000-0000-0000C1230000}"/>
    <cellStyle name="Comma 2 4 2 2 4 5 3" xfId="7879" xr:uid="{00000000-0005-0000-0000-0000C2230000}"/>
    <cellStyle name="Comma 2 4 2 2 4 6" xfId="3368" xr:uid="{00000000-0005-0000-0000-0000C3230000}"/>
    <cellStyle name="Comma 2 4 2 2 4 6 2" xfId="12663" xr:uid="{00000000-0005-0000-0000-0000C4230000}"/>
    <cellStyle name="Comma 2 4 2 2 4 6 3" xfId="6479" xr:uid="{00000000-0005-0000-0000-0000C5230000}"/>
    <cellStyle name="Comma 2 4 2 2 4 7" xfId="9571" xr:uid="{00000000-0005-0000-0000-0000C6230000}"/>
    <cellStyle name="Comma 2 4 2 2 4 8" xfId="4787" xr:uid="{00000000-0005-0000-0000-0000C7230000}"/>
    <cellStyle name="Comma 2 4 2 2 5" xfId="114" xr:uid="{00000000-0005-0000-0000-0000C8230000}"/>
    <cellStyle name="Comma 2 4 2 2 5 2" xfId="725" xr:uid="{00000000-0005-0000-0000-0000C9230000}"/>
    <cellStyle name="Comma 2 4 2 2 5 2 2" xfId="1372" xr:uid="{00000000-0005-0000-0000-0000CA230000}"/>
    <cellStyle name="Comma 2 4 2 2 5 2 2 2" xfId="2882" xr:uid="{00000000-0005-0000-0000-0000CB230000}"/>
    <cellStyle name="Comma 2 4 2 2 5 2 2 2 2" xfId="12177" xr:uid="{00000000-0005-0000-0000-0000CC230000}"/>
    <cellStyle name="Comma 2 4 2 2 5 2 2 2 3" xfId="9085" xr:uid="{00000000-0005-0000-0000-0000CD230000}"/>
    <cellStyle name="Comma 2 4 2 2 5 2 2 3" xfId="4464" xr:uid="{00000000-0005-0000-0000-0000CE230000}"/>
    <cellStyle name="Comma 2 4 2 2 5 2 2 3 2" xfId="13759" xr:uid="{00000000-0005-0000-0000-0000CF230000}"/>
    <cellStyle name="Comma 2 4 2 2 5 2 2 3 3" xfId="7575" xr:uid="{00000000-0005-0000-0000-0000D0230000}"/>
    <cellStyle name="Comma 2 4 2 2 5 2 2 4" xfId="10667" xr:uid="{00000000-0005-0000-0000-0000D1230000}"/>
    <cellStyle name="Comma 2 4 2 2 5 2 2 5" xfId="5993" xr:uid="{00000000-0005-0000-0000-0000D2230000}"/>
    <cellStyle name="Comma 2 4 2 2 5 2 3" xfId="1947" xr:uid="{00000000-0005-0000-0000-0000D3230000}"/>
    <cellStyle name="Comma 2 4 2 2 5 2 3 2" xfId="11242" xr:uid="{00000000-0005-0000-0000-0000D4230000}"/>
    <cellStyle name="Comma 2 4 2 2 5 2 3 3" xfId="8150" xr:uid="{00000000-0005-0000-0000-0000D5230000}"/>
    <cellStyle name="Comma 2 4 2 2 5 2 4" xfId="3817" xr:uid="{00000000-0005-0000-0000-0000D6230000}"/>
    <cellStyle name="Comma 2 4 2 2 5 2 4 2" xfId="13112" xr:uid="{00000000-0005-0000-0000-0000D7230000}"/>
    <cellStyle name="Comma 2 4 2 2 5 2 4 3" xfId="6928" xr:uid="{00000000-0005-0000-0000-0000D8230000}"/>
    <cellStyle name="Comma 2 4 2 2 5 2 5" xfId="10020" xr:uid="{00000000-0005-0000-0000-0000D9230000}"/>
    <cellStyle name="Comma 2 4 2 2 5 2 6" xfId="5058" xr:uid="{00000000-0005-0000-0000-0000DA230000}"/>
    <cellStyle name="Comma 2 4 2 2 5 3" xfId="1049" xr:uid="{00000000-0005-0000-0000-0000DB230000}"/>
    <cellStyle name="Comma 2 4 2 2 5 3 2" xfId="2271" xr:uid="{00000000-0005-0000-0000-0000DC230000}"/>
    <cellStyle name="Comma 2 4 2 2 5 3 2 2" xfId="11566" xr:uid="{00000000-0005-0000-0000-0000DD230000}"/>
    <cellStyle name="Comma 2 4 2 2 5 3 2 3" xfId="8474" xr:uid="{00000000-0005-0000-0000-0000DE230000}"/>
    <cellStyle name="Comma 2 4 2 2 5 3 3" xfId="4141" xr:uid="{00000000-0005-0000-0000-0000DF230000}"/>
    <cellStyle name="Comma 2 4 2 2 5 3 3 2" xfId="13436" xr:uid="{00000000-0005-0000-0000-0000E0230000}"/>
    <cellStyle name="Comma 2 4 2 2 5 3 3 3" xfId="7252" xr:uid="{00000000-0005-0000-0000-0000E1230000}"/>
    <cellStyle name="Comma 2 4 2 2 5 3 4" xfId="10344" xr:uid="{00000000-0005-0000-0000-0000E2230000}"/>
    <cellStyle name="Comma 2 4 2 2 5 3 5" xfId="5382" xr:uid="{00000000-0005-0000-0000-0000E3230000}"/>
    <cellStyle name="Comma 2 4 2 2 5 4" xfId="592" xr:uid="{00000000-0005-0000-0000-0000E4230000}"/>
    <cellStyle name="Comma 2 4 2 2 5 4 2" xfId="2749" xr:uid="{00000000-0005-0000-0000-0000E5230000}"/>
    <cellStyle name="Comma 2 4 2 2 5 4 2 2" xfId="12044" xr:uid="{00000000-0005-0000-0000-0000E6230000}"/>
    <cellStyle name="Comma 2 4 2 2 5 4 2 3" xfId="8952" xr:uid="{00000000-0005-0000-0000-0000E7230000}"/>
    <cellStyle name="Comma 2 4 2 2 5 4 3" xfId="3684" xr:uid="{00000000-0005-0000-0000-0000E8230000}"/>
    <cellStyle name="Comma 2 4 2 2 5 4 3 2" xfId="12979" xr:uid="{00000000-0005-0000-0000-0000E9230000}"/>
    <cellStyle name="Comma 2 4 2 2 5 4 3 3" xfId="6795" xr:uid="{00000000-0005-0000-0000-0000EA230000}"/>
    <cellStyle name="Comma 2 4 2 2 5 4 4" xfId="9887" xr:uid="{00000000-0005-0000-0000-0000EB230000}"/>
    <cellStyle name="Comma 2 4 2 2 5 4 5" xfId="5860" xr:uid="{00000000-0005-0000-0000-0000EC230000}"/>
    <cellStyle name="Comma 2 4 2 2 5 5" xfId="1814" xr:uid="{00000000-0005-0000-0000-0000ED230000}"/>
    <cellStyle name="Comma 2 4 2 2 5 5 2" xfId="11109" xr:uid="{00000000-0005-0000-0000-0000EE230000}"/>
    <cellStyle name="Comma 2 4 2 2 5 5 3" xfId="8017" xr:uid="{00000000-0005-0000-0000-0000EF230000}"/>
    <cellStyle name="Comma 2 4 2 2 5 6" xfId="3206" xr:uid="{00000000-0005-0000-0000-0000F0230000}"/>
    <cellStyle name="Comma 2 4 2 2 5 6 2" xfId="12501" xr:uid="{00000000-0005-0000-0000-0000F1230000}"/>
    <cellStyle name="Comma 2 4 2 2 5 6 3" xfId="6317" xr:uid="{00000000-0005-0000-0000-0000F2230000}"/>
    <cellStyle name="Comma 2 4 2 2 5 7" xfId="9409" xr:uid="{00000000-0005-0000-0000-0000F3230000}"/>
    <cellStyle name="Comma 2 4 2 2 5 8" xfId="4925" xr:uid="{00000000-0005-0000-0000-0000F4230000}"/>
    <cellStyle name="Comma 2 4 2 2 6" xfId="651" xr:uid="{00000000-0005-0000-0000-0000F5230000}"/>
    <cellStyle name="Comma 2 4 2 2 6 2" xfId="1299" xr:uid="{00000000-0005-0000-0000-0000F6230000}"/>
    <cellStyle name="Comma 2 4 2 2 6 2 2" xfId="2808" xr:uid="{00000000-0005-0000-0000-0000F7230000}"/>
    <cellStyle name="Comma 2 4 2 2 6 2 2 2" xfId="12103" xr:uid="{00000000-0005-0000-0000-0000F8230000}"/>
    <cellStyle name="Comma 2 4 2 2 6 2 2 3" xfId="9011" xr:uid="{00000000-0005-0000-0000-0000F9230000}"/>
    <cellStyle name="Comma 2 4 2 2 6 2 3" xfId="4391" xr:uid="{00000000-0005-0000-0000-0000FA230000}"/>
    <cellStyle name="Comma 2 4 2 2 6 2 3 2" xfId="13686" xr:uid="{00000000-0005-0000-0000-0000FB230000}"/>
    <cellStyle name="Comma 2 4 2 2 6 2 3 3" xfId="7502" xr:uid="{00000000-0005-0000-0000-0000FC230000}"/>
    <cellStyle name="Comma 2 4 2 2 6 2 4" xfId="10594" xr:uid="{00000000-0005-0000-0000-0000FD230000}"/>
    <cellStyle name="Comma 2 4 2 2 6 2 5" xfId="5919" xr:uid="{00000000-0005-0000-0000-0000FE230000}"/>
    <cellStyle name="Comma 2 4 2 2 6 3" xfId="1873" xr:uid="{00000000-0005-0000-0000-0000FF230000}"/>
    <cellStyle name="Comma 2 4 2 2 6 3 2" xfId="11168" xr:uid="{00000000-0005-0000-0000-000000240000}"/>
    <cellStyle name="Comma 2 4 2 2 6 3 3" xfId="8076" xr:uid="{00000000-0005-0000-0000-000001240000}"/>
    <cellStyle name="Comma 2 4 2 2 6 4" xfId="3743" xr:uid="{00000000-0005-0000-0000-000002240000}"/>
    <cellStyle name="Comma 2 4 2 2 6 4 2" xfId="13038" xr:uid="{00000000-0005-0000-0000-000003240000}"/>
    <cellStyle name="Comma 2 4 2 2 6 4 3" xfId="6854" xr:uid="{00000000-0005-0000-0000-000004240000}"/>
    <cellStyle name="Comma 2 4 2 2 6 5" xfId="9946" xr:uid="{00000000-0005-0000-0000-000005240000}"/>
    <cellStyle name="Comma 2 4 2 2 6 6" xfId="4984" xr:uid="{00000000-0005-0000-0000-000006240000}"/>
    <cellStyle name="Comma 2 4 2 2 7" xfId="975" xr:uid="{00000000-0005-0000-0000-000007240000}"/>
    <cellStyle name="Comma 2 4 2 2 7 2" xfId="2197" xr:uid="{00000000-0005-0000-0000-000008240000}"/>
    <cellStyle name="Comma 2 4 2 2 7 2 2" xfId="11492" xr:uid="{00000000-0005-0000-0000-000009240000}"/>
    <cellStyle name="Comma 2 4 2 2 7 2 3" xfId="8400" xr:uid="{00000000-0005-0000-0000-00000A240000}"/>
    <cellStyle name="Comma 2 4 2 2 7 3" xfId="4067" xr:uid="{00000000-0005-0000-0000-00000B240000}"/>
    <cellStyle name="Comma 2 4 2 2 7 3 2" xfId="13362" xr:uid="{00000000-0005-0000-0000-00000C240000}"/>
    <cellStyle name="Comma 2 4 2 2 7 3 3" xfId="7178" xr:uid="{00000000-0005-0000-0000-00000D240000}"/>
    <cellStyle name="Comma 2 4 2 2 7 4" xfId="10270" xr:uid="{00000000-0005-0000-0000-00000E240000}"/>
    <cellStyle name="Comma 2 4 2 2 7 5" xfId="5308" xr:uid="{00000000-0005-0000-0000-00000F240000}"/>
    <cellStyle name="Comma 2 4 2 2 8" xfId="381" xr:uid="{00000000-0005-0000-0000-000010240000}"/>
    <cellStyle name="Comma 2 4 2 2 8 2" xfId="2538" xr:uid="{00000000-0005-0000-0000-000011240000}"/>
    <cellStyle name="Comma 2 4 2 2 8 2 2" xfId="11833" xr:uid="{00000000-0005-0000-0000-000012240000}"/>
    <cellStyle name="Comma 2 4 2 2 8 2 3" xfId="8741" xr:uid="{00000000-0005-0000-0000-000013240000}"/>
    <cellStyle name="Comma 2 4 2 2 8 3" xfId="3473" xr:uid="{00000000-0005-0000-0000-000014240000}"/>
    <cellStyle name="Comma 2 4 2 2 8 3 2" xfId="12768" xr:uid="{00000000-0005-0000-0000-000015240000}"/>
    <cellStyle name="Comma 2 4 2 2 8 3 3" xfId="6584" xr:uid="{00000000-0005-0000-0000-000016240000}"/>
    <cellStyle name="Comma 2 4 2 2 8 4" xfId="9676" xr:uid="{00000000-0005-0000-0000-000017240000}"/>
    <cellStyle name="Comma 2 4 2 2 8 5" xfId="5649" xr:uid="{00000000-0005-0000-0000-000018240000}"/>
    <cellStyle name="Comma 2 4 2 2 9" xfId="1603" xr:uid="{00000000-0005-0000-0000-000019240000}"/>
    <cellStyle name="Comma 2 4 2 2 9 2" xfId="10898" xr:uid="{00000000-0005-0000-0000-00001A240000}"/>
    <cellStyle name="Comma 2 4 2 2 9 3" xfId="7806" xr:uid="{00000000-0005-0000-0000-00001B240000}"/>
    <cellStyle name="Comma 2 4 2 3" xfId="59" xr:uid="{00000000-0005-0000-0000-00001C240000}"/>
    <cellStyle name="Comma 2 4 2 3 10" xfId="9354" xr:uid="{00000000-0005-0000-0000-00001D240000}"/>
    <cellStyle name="Comma 2 4 2 3 11" xfId="4732" xr:uid="{00000000-0005-0000-0000-00001E240000}"/>
    <cellStyle name="Comma 2 4 2 3 2" xfId="221" xr:uid="{00000000-0005-0000-0000-00001F240000}"/>
    <cellStyle name="Comma 2 4 2 3 2 2" xfId="832" xr:uid="{00000000-0005-0000-0000-000020240000}"/>
    <cellStyle name="Comma 2 4 2 3 2 2 2" xfId="1443" xr:uid="{00000000-0005-0000-0000-000021240000}"/>
    <cellStyle name="Comma 2 4 2 3 2 2 2 2" xfId="2989" xr:uid="{00000000-0005-0000-0000-000022240000}"/>
    <cellStyle name="Comma 2 4 2 3 2 2 2 2 2" xfId="12284" xr:uid="{00000000-0005-0000-0000-000023240000}"/>
    <cellStyle name="Comma 2 4 2 3 2 2 2 2 3" xfId="9192" xr:uid="{00000000-0005-0000-0000-000024240000}"/>
    <cellStyle name="Comma 2 4 2 3 2 2 2 3" xfId="4535" xr:uid="{00000000-0005-0000-0000-000025240000}"/>
    <cellStyle name="Comma 2 4 2 3 2 2 2 3 2" xfId="13830" xr:uid="{00000000-0005-0000-0000-000026240000}"/>
    <cellStyle name="Comma 2 4 2 3 2 2 2 3 3" xfId="7646" xr:uid="{00000000-0005-0000-0000-000027240000}"/>
    <cellStyle name="Comma 2 4 2 3 2 2 2 4" xfId="10738" xr:uid="{00000000-0005-0000-0000-000028240000}"/>
    <cellStyle name="Comma 2 4 2 3 2 2 2 5" xfId="6100" xr:uid="{00000000-0005-0000-0000-000029240000}"/>
    <cellStyle name="Comma 2 4 2 3 2 2 3" xfId="2054" xr:uid="{00000000-0005-0000-0000-00002A240000}"/>
    <cellStyle name="Comma 2 4 2 3 2 2 3 2" xfId="11349" xr:uid="{00000000-0005-0000-0000-00002B240000}"/>
    <cellStyle name="Comma 2 4 2 3 2 2 3 3" xfId="8257" xr:uid="{00000000-0005-0000-0000-00002C240000}"/>
    <cellStyle name="Comma 2 4 2 3 2 2 4" xfId="3924" xr:uid="{00000000-0005-0000-0000-00002D240000}"/>
    <cellStyle name="Comma 2 4 2 3 2 2 4 2" xfId="13219" xr:uid="{00000000-0005-0000-0000-00002E240000}"/>
    <cellStyle name="Comma 2 4 2 3 2 2 4 3" xfId="7035" xr:uid="{00000000-0005-0000-0000-00002F240000}"/>
    <cellStyle name="Comma 2 4 2 3 2 2 5" xfId="10127" xr:uid="{00000000-0005-0000-0000-000030240000}"/>
    <cellStyle name="Comma 2 4 2 3 2 2 6" xfId="5165" xr:uid="{00000000-0005-0000-0000-000031240000}"/>
    <cellStyle name="Comma 2 4 2 3 2 3" xfId="1156" xr:uid="{00000000-0005-0000-0000-000032240000}"/>
    <cellStyle name="Comma 2 4 2 3 2 3 2" xfId="2378" xr:uid="{00000000-0005-0000-0000-000033240000}"/>
    <cellStyle name="Comma 2 4 2 3 2 3 2 2" xfId="11673" xr:uid="{00000000-0005-0000-0000-000034240000}"/>
    <cellStyle name="Comma 2 4 2 3 2 3 2 3" xfId="8581" xr:uid="{00000000-0005-0000-0000-000035240000}"/>
    <cellStyle name="Comma 2 4 2 3 2 3 3" xfId="4248" xr:uid="{00000000-0005-0000-0000-000036240000}"/>
    <cellStyle name="Comma 2 4 2 3 2 3 3 2" xfId="13543" xr:uid="{00000000-0005-0000-0000-000037240000}"/>
    <cellStyle name="Comma 2 4 2 3 2 3 3 3" xfId="7359" xr:uid="{00000000-0005-0000-0000-000038240000}"/>
    <cellStyle name="Comma 2 4 2 3 2 3 4" xfId="10451" xr:uid="{00000000-0005-0000-0000-000039240000}"/>
    <cellStyle name="Comma 2 4 2 3 2 3 5" xfId="5489" xr:uid="{00000000-0005-0000-0000-00003A240000}"/>
    <cellStyle name="Comma 2 4 2 3 2 4" xfId="561" xr:uid="{00000000-0005-0000-0000-00003B240000}"/>
    <cellStyle name="Comma 2 4 2 3 2 4 2" xfId="2718" xr:uid="{00000000-0005-0000-0000-00003C240000}"/>
    <cellStyle name="Comma 2 4 2 3 2 4 2 2" xfId="12013" xr:uid="{00000000-0005-0000-0000-00003D240000}"/>
    <cellStyle name="Comma 2 4 2 3 2 4 2 3" xfId="8921" xr:uid="{00000000-0005-0000-0000-00003E240000}"/>
    <cellStyle name="Comma 2 4 2 3 2 4 3" xfId="3653" xr:uid="{00000000-0005-0000-0000-00003F240000}"/>
    <cellStyle name="Comma 2 4 2 3 2 4 3 2" xfId="12948" xr:uid="{00000000-0005-0000-0000-000040240000}"/>
    <cellStyle name="Comma 2 4 2 3 2 4 3 3" xfId="6764" xr:uid="{00000000-0005-0000-0000-000041240000}"/>
    <cellStyle name="Comma 2 4 2 3 2 4 4" xfId="9856" xr:uid="{00000000-0005-0000-0000-000042240000}"/>
    <cellStyle name="Comma 2 4 2 3 2 4 5" xfId="5829" xr:uid="{00000000-0005-0000-0000-000043240000}"/>
    <cellStyle name="Comma 2 4 2 3 2 5" xfId="1783" xr:uid="{00000000-0005-0000-0000-000044240000}"/>
    <cellStyle name="Comma 2 4 2 3 2 5 2" xfId="11078" xr:uid="{00000000-0005-0000-0000-000045240000}"/>
    <cellStyle name="Comma 2 4 2 3 2 5 3" xfId="7986" xr:uid="{00000000-0005-0000-0000-000046240000}"/>
    <cellStyle name="Comma 2 4 2 3 2 6" xfId="3313" xr:uid="{00000000-0005-0000-0000-000047240000}"/>
    <cellStyle name="Comma 2 4 2 3 2 6 2" xfId="12608" xr:uid="{00000000-0005-0000-0000-000048240000}"/>
    <cellStyle name="Comma 2 4 2 3 2 6 3" xfId="6424" xr:uid="{00000000-0005-0000-0000-000049240000}"/>
    <cellStyle name="Comma 2 4 2 3 2 7" xfId="9516" xr:uid="{00000000-0005-0000-0000-00004A240000}"/>
    <cellStyle name="Comma 2 4 2 3 2 8" xfId="4894" xr:uid="{00000000-0005-0000-0000-00004B240000}"/>
    <cellStyle name="Comma 2 4 2 3 3" xfId="294" xr:uid="{00000000-0005-0000-0000-00004C240000}"/>
    <cellStyle name="Comma 2 4 2 3 3 2" xfId="905" xr:uid="{00000000-0005-0000-0000-00004D240000}"/>
    <cellStyle name="Comma 2 4 2 3 3 2 2" xfId="1516" xr:uid="{00000000-0005-0000-0000-00004E240000}"/>
    <cellStyle name="Comma 2 4 2 3 3 2 2 2" xfId="3062" xr:uid="{00000000-0005-0000-0000-00004F240000}"/>
    <cellStyle name="Comma 2 4 2 3 3 2 2 2 2" xfId="12357" xr:uid="{00000000-0005-0000-0000-000050240000}"/>
    <cellStyle name="Comma 2 4 2 3 3 2 2 2 3" xfId="9265" xr:uid="{00000000-0005-0000-0000-000051240000}"/>
    <cellStyle name="Comma 2 4 2 3 3 2 2 3" xfId="4608" xr:uid="{00000000-0005-0000-0000-000052240000}"/>
    <cellStyle name="Comma 2 4 2 3 3 2 2 3 2" xfId="13903" xr:uid="{00000000-0005-0000-0000-000053240000}"/>
    <cellStyle name="Comma 2 4 2 3 3 2 2 3 3" xfId="7719" xr:uid="{00000000-0005-0000-0000-000054240000}"/>
    <cellStyle name="Comma 2 4 2 3 3 2 2 4" xfId="10811" xr:uid="{00000000-0005-0000-0000-000055240000}"/>
    <cellStyle name="Comma 2 4 2 3 3 2 2 5" xfId="6173" xr:uid="{00000000-0005-0000-0000-000056240000}"/>
    <cellStyle name="Comma 2 4 2 3 3 2 3" xfId="2127" xr:uid="{00000000-0005-0000-0000-000057240000}"/>
    <cellStyle name="Comma 2 4 2 3 3 2 3 2" xfId="11422" xr:uid="{00000000-0005-0000-0000-000058240000}"/>
    <cellStyle name="Comma 2 4 2 3 3 2 3 3" xfId="8330" xr:uid="{00000000-0005-0000-0000-000059240000}"/>
    <cellStyle name="Comma 2 4 2 3 3 2 4" xfId="3997" xr:uid="{00000000-0005-0000-0000-00005A240000}"/>
    <cellStyle name="Comma 2 4 2 3 3 2 4 2" xfId="13292" xr:uid="{00000000-0005-0000-0000-00005B240000}"/>
    <cellStyle name="Comma 2 4 2 3 3 2 4 3" xfId="7108" xr:uid="{00000000-0005-0000-0000-00005C240000}"/>
    <cellStyle name="Comma 2 4 2 3 3 2 5" xfId="10200" xr:uid="{00000000-0005-0000-0000-00005D240000}"/>
    <cellStyle name="Comma 2 4 2 3 3 2 6" xfId="5238" xr:uid="{00000000-0005-0000-0000-00005E240000}"/>
    <cellStyle name="Comma 2 4 2 3 3 3" xfId="1229" xr:uid="{00000000-0005-0000-0000-00005F240000}"/>
    <cellStyle name="Comma 2 4 2 3 3 3 2" xfId="2451" xr:uid="{00000000-0005-0000-0000-000060240000}"/>
    <cellStyle name="Comma 2 4 2 3 3 3 2 2" xfId="11746" xr:uid="{00000000-0005-0000-0000-000061240000}"/>
    <cellStyle name="Comma 2 4 2 3 3 3 2 3" xfId="8654" xr:uid="{00000000-0005-0000-0000-000062240000}"/>
    <cellStyle name="Comma 2 4 2 3 3 3 3" xfId="4321" xr:uid="{00000000-0005-0000-0000-000063240000}"/>
    <cellStyle name="Comma 2 4 2 3 3 3 3 2" xfId="13616" xr:uid="{00000000-0005-0000-0000-000064240000}"/>
    <cellStyle name="Comma 2 4 2 3 3 3 3 3" xfId="7432" xr:uid="{00000000-0005-0000-0000-000065240000}"/>
    <cellStyle name="Comma 2 4 2 3 3 3 4" xfId="10524" xr:uid="{00000000-0005-0000-0000-000066240000}"/>
    <cellStyle name="Comma 2 4 2 3 3 3 5" xfId="5562" xr:uid="{00000000-0005-0000-0000-000067240000}"/>
    <cellStyle name="Comma 2 4 2 3 3 4" xfId="472" xr:uid="{00000000-0005-0000-0000-000068240000}"/>
    <cellStyle name="Comma 2 4 2 3 3 4 2" xfId="2629" xr:uid="{00000000-0005-0000-0000-000069240000}"/>
    <cellStyle name="Comma 2 4 2 3 3 4 2 2" xfId="11924" xr:uid="{00000000-0005-0000-0000-00006A240000}"/>
    <cellStyle name="Comma 2 4 2 3 3 4 2 3" xfId="8832" xr:uid="{00000000-0005-0000-0000-00006B240000}"/>
    <cellStyle name="Comma 2 4 2 3 3 4 3" xfId="3564" xr:uid="{00000000-0005-0000-0000-00006C240000}"/>
    <cellStyle name="Comma 2 4 2 3 3 4 3 2" xfId="12859" xr:uid="{00000000-0005-0000-0000-00006D240000}"/>
    <cellStyle name="Comma 2 4 2 3 3 4 3 3" xfId="6675" xr:uid="{00000000-0005-0000-0000-00006E240000}"/>
    <cellStyle name="Comma 2 4 2 3 3 4 4" xfId="9767" xr:uid="{00000000-0005-0000-0000-00006F240000}"/>
    <cellStyle name="Comma 2 4 2 3 3 4 5" xfId="5740" xr:uid="{00000000-0005-0000-0000-000070240000}"/>
    <cellStyle name="Comma 2 4 2 3 3 5" xfId="1694" xr:uid="{00000000-0005-0000-0000-000071240000}"/>
    <cellStyle name="Comma 2 4 2 3 3 5 2" xfId="10989" xr:uid="{00000000-0005-0000-0000-000072240000}"/>
    <cellStyle name="Comma 2 4 2 3 3 5 3" xfId="7897" xr:uid="{00000000-0005-0000-0000-000073240000}"/>
    <cellStyle name="Comma 2 4 2 3 3 6" xfId="3386" xr:uid="{00000000-0005-0000-0000-000074240000}"/>
    <cellStyle name="Comma 2 4 2 3 3 6 2" xfId="12681" xr:uid="{00000000-0005-0000-0000-000075240000}"/>
    <cellStyle name="Comma 2 4 2 3 3 6 3" xfId="6497" xr:uid="{00000000-0005-0000-0000-000076240000}"/>
    <cellStyle name="Comma 2 4 2 3 3 7" xfId="9589" xr:uid="{00000000-0005-0000-0000-000077240000}"/>
    <cellStyle name="Comma 2 4 2 3 3 8" xfId="4805" xr:uid="{00000000-0005-0000-0000-000078240000}"/>
    <cellStyle name="Comma 2 4 2 3 4" xfId="132" xr:uid="{00000000-0005-0000-0000-000079240000}"/>
    <cellStyle name="Comma 2 4 2 3 4 2" xfId="1067" xr:uid="{00000000-0005-0000-0000-00007A240000}"/>
    <cellStyle name="Comma 2 4 2 3 4 2 2" xfId="2289" xr:uid="{00000000-0005-0000-0000-00007B240000}"/>
    <cellStyle name="Comma 2 4 2 3 4 2 2 2" xfId="11584" xr:uid="{00000000-0005-0000-0000-00007C240000}"/>
    <cellStyle name="Comma 2 4 2 3 4 2 2 3" xfId="8492" xr:uid="{00000000-0005-0000-0000-00007D240000}"/>
    <cellStyle name="Comma 2 4 2 3 4 2 3" xfId="4159" xr:uid="{00000000-0005-0000-0000-00007E240000}"/>
    <cellStyle name="Comma 2 4 2 3 4 2 3 2" xfId="13454" xr:uid="{00000000-0005-0000-0000-00007F240000}"/>
    <cellStyle name="Comma 2 4 2 3 4 2 3 3" xfId="7270" xr:uid="{00000000-0005-0000-0000-000080240000}"/>
    <cellStyle name="Comma 2 4 2 3 4 2 4" xfId="10362" xr:uid="{00000000-0005-0000-0000-000081240000}"/>
    <cellStyle name="Comma 2 4 2 3 4 2 5" xfId="5400" xr:uid="{00000000-0005-0000-0000-000082240000}"/>
    <cellStyle name="Comma 2 4 2 3 4 3" xfId="743" xr:uid="{00000000-0005-0000-0000-000083240000}"/>
    <cellStyle name="Comma 2 4 2 3 4 3 2" xfId="2900" xr:uid="{00000000-0005-0000-0000-000084240000}"/>
    <cellStyle name="Comma 2 4 2 3 4 3 2 2" xfId="12195" xr:uid="{00000000-0005-0000-0000-000085240000}"/>
    <cellStyle name="Comma 2 4 2 3 4 3 2 3" xfId="9103" xr:uid="{00000000-0005-0000-0000-000086240000}"/>
    <cellStyle name="Comma 2 4 2 3 4 3 3" xfId="3835" xr:uid="{00000000-0005-0000-0000-000087240000}"/>
    <cellStyle name="Comma 2 4 2 3 4 3 3 2" xfId="13130" xr:uid="{00000000-0005-0000-0000-000088240000}"/>
    <cellStyle name="Comma 2 4 2 3 4 3 3 3" xfId="6946" xr:uid="{00000000-0005-0000-0000-000089240000}"/>
    <cellStyle name="Comma 2 4 2 3 4 3 4" xfId="10038" xr:uid="{00000000-0005-0000-0000-00008A240000}"/>
    <cellStyle name="Comma 2 4 2 3 4 3 5" xfId="6011" xr:uid="{00000000-0005-0000-0000-00008B240000}"/>
    <cellStyle name="Comma 2 4 2 3 4 4" xfId="1965" xr:uid="{00000000-0005-0000-0000-00008C240000}"/>
    <cellStyle name="Comma 2 4 2 3 4 4 2" xfId="11260" xr:uid="{00000000-0005-0000-0000-00008D240000}"/>
    <cellStyle name="Comma 2 4 2 3 4 4 3" xfId="8168" xr:uid="{00000000-0005-0000-0000-00008E240000}"/>
    <cellStyle name="Comma 2 4 2 3 4 5" xfId="3224" xr:uid="{00000000-0005-0000-0000-00008F240000}"/>
    <cellStyle name="Comma 2 4 2 3 4 5 2" xfId="12519" xr:uid="{00000000-0005-0000-0000-000090240000}"/>
    <cellStyle name="Comma 2 4 2 3 4 5 3" xfId="6335" xr:uid="{00000000-0005-0000-0000-000091240000}"/>
    <cellStyle name="Comma 2 4 2 3 4 6" xfId="9427" xr:uid="{00000000-0005-0000-0000-000092240000}"/>
    <cellStyle name="Comma 2 4 2 3 4 7" xfId="5076" xr:uid="{00000000-0005-0000-0000-000093240000}"/>
    <cellStyle name="Comma 2 4 2 3 5" xfId="670" xr:uid="{00000000-0005-0000-0000-000094240000}"/>
    <cellStyle name="Comma 2 4 2 3 5 2" xfId="1318" xr:uid="{00000000-0005-0000-0000-000095240000}"/>
    <cellStyle name="Comma 2 4 2 3 5 2 2" xfId="2827" xr:uid="{00000000-0005-0000-0000-000096240000}"/>
    <cellStyle name="Comma 2 4 2 3 5 2 2 2" xfId="12122" xr:uid="{00000000-0005-0000-0000-000097240000}"/>
    <cellStyle name="Comma 2 4 2 3 5 2 2 3" xfId="9030" xr:uid="{00000000-0005-0000-0000-000098240000}"/>
    <cellStyle name="Comma 2 4 2 3 5 2 3" xfId="4410" xr:uid="{00000000-0005-0000-0000-000099240000}"/>
    <cellStyle name="Comma 2 4 2 3 5 2 3 2" xfId="13705" xr:uid="{00000000-0005-0000-0000-00009A240000}"/>
    <cellStyle name="Comma 2 4 2 3 5 2 3 3" xfId="7521" xr:uid="{00000000-0005-0000-0000-00009B240000}"/>
    <cellStyle name="Comma 2 4 2 3 5 2 4" xfId="10613" xr:uid="{00000000-0005-0000-0000-00009C240000}"/>
    <cellStyle name="Comma 2 4 2 3 5 2 5" xfId="5938" xr:uid="{00000000-0005-0000-0000-00009D240000}"/>
    <cellStyle name="Comma 2 4 2 3 5 3" xfId="1892" xr:uid="{00000000-0005-0000-0000-00009E240000}"/>
    <cellStyle name="Comma 2 4 2 3 5 3 2" xfId="11187" xr:uid="{00000000-0005-0000-0000-00009F240000}"/>
    <cellStyle name="Comma 2 4 2 3 5 3 3" xfId="8095" xr:uid="{00000000-0005-0000-0000-0000A0240000}"/>
    <cellStyle name="Comma 2 4 2 3 5 4" xfId="3762" xr:uid="{00000000-0005-0000-0000-0000A1240000}"/>
    <cellStyle name="Comma 2 4 2 3 5 4 2" xfId="13057" xr:uid="{00000000-0005-0000-0000-0000A2240000}"/>
    <cellStyle name="Comma 2 4 2 3 5 4 3" xfId="6873" xr:uid="{00000000-0005-0000-0000-0000A3240000}"/>
    <cellStyle name="Comma 2 4 2 3 5 5" xfId="9965" xr:uid="{00000000-0005-0000-0000-0000A4240000}"/>
    <cellStyle name="Comma 2 4 2 3 5 6" xfId="5003" xr:uid="{00000000-0005-0000-0000-0000A5240000}"/>
    <cellStyle name="Comma 2 4 2 3 6" xfId="994" xr:uid="{00000000-0005-0000-0000-0000A6240000}"/>
    <cellStyle name="Comma 2 4 2 3 6 2" xfId="2216" xr:uid="{00000000-0005-0000-0000-0000A7240000}"/>
    <cellStyle name="Comma 2 4 2 3 6 2 2" xfId="11511" xr:uid="{00000000-0005-0000-0000-0000A8240000}"/>
    <cellStyle name="Comma 2 4 2 3 6 2 3" xfId="8419" xr:uid="{00000000-0005-0000-0000-0000A9240000}"/>
    <cellStyle name="Comma 2 4 2 3 6 3" xfId="4086" xr:uid="{00000000-0005-0000-0000-0000AA240000}"/>
    <cellStyle name="Comma 2 4 2 3 6 3 2" xfId="13381" xr:uid="{00000000-0005-0000-0000-0000AB240000}"/>
    <cellStyle name="Comma 2 4 2 3 6 3 3" xfId="7197" xr:uid="{00000000-0005-0000-0000-0000AC240000}"/>
    <cellStyle name="Comma 2 4 2 3 6 4" xfId="10289" xr:uid="{00000000-0005-0000-0000-0000AD240000}"/>
    <cellStyle name="Comma 2 4 2 3 6 5" xfId="5327" xr:uid="{00000000-0005-0000-0000-0000AE240000}"/>
    <cellStyle name="Comma 2 4 2 3 7" xfId="399" xr:uid="{00000000-0005-0000-0000-0000AF240000}"/>
    <cellStyle name="Comma 2 4 2 3 7 2" xfId="2556" xr:uid="{00000000-0005-0000-0000-0000B0240000}"/>
    <cellStyle name="Comma 2 4 2 3 7 2 2" xfId="11851" xr:uid="{00000000-0005-0000-0000-0000B1240000}"/>
    <cellStyle name="Comma 2 4 2 3 7 2 3" xfId="8759" xr:uid="{00000000-0005-0000-0000-0000B2240000}"/>
    <cellStyle name="Comma 2 4 2 3 7 3" xfId="3491" xr:uid="{00000000-0005-0000-0000-0000B3240000}"/>
    <cellStyle name="Comma 2 4 2 3 7 3 2" xfId="12786" xr:uid="{00000000-0005-0000-0000-0000B4240000}"/>
    <cellStyle name="Comma 2 4 2 3 7 3 3" xfId="6602" xr:uid="{00000000-0005-0000-0000-0000B5240000}"/>
    <cellStyle name="Comma 2 4 2 3 7 4" xfId="9694" xr:uid="{00000000-0005-0000-0000-0000B6240000}"/>
    <cellStyle name="Comma 2 4 2 3 7 5" xfId="5667" xr:uid="{00000000-0005-0000-0000-0000B7240000}"/>
    <cellStyle name="Comma 2 4 2 3 8" xfId="1621" xr:uid="{00000000-0005-0000-0000-0000B8240000}"/>
    <cellStyle name="Comma 2 4 2 3 8 2" xfId="10916" xr:uid="{00000000-0005-0000-0000-0000B9240000}"/>
    <cellStyle name="Comma 2 4 2 3 8 3" xfId="7824" xr:uid="{00000000-0005-0000-0000-0000BA240000}"/>
    <cellStyle name="Comma 2 4 2 3 9" xfId="3151" xr:uid="{00000000-0005-0000-0000-0000BB240000}"/>
    <cellStyle name="Comma 2 4 2 3 9 2" xfId="12446" xr:uid="{00000000-0005-0000-0000-0000BC240000}"/>
    <cellStyle name="Comma 2 4 2 3 9 3" xfId="6262" xr:uid="{00000000-0005-0000-0000-0000BD240000}"/>
    <cellStyle name="Comma 2 4 2 4" xfId="185" xr:uid="{00000000-0005-0000-0000-0000BE240000}"/>
    <cellStyle name="Comma 2 4 2 4 2" xfId="328" xr:uid="{00000000-0005-0000-0000-0000BF240000}"/>
    <cellStyle name="Comma 2 4 2 4 2 2" xfId="939" xr:uid="{00000000-0005-0000-0000-0000C0240000}"/>
    <cellStyle name="Comma 2 4 2 4 2 2 2" xfId="1550" xr:uid="{00000000-0005-0000-0000-0000C1240000}"/>
    <cellStyle name="Comma 2 4 2 4 2 2 2 2" xfId="3096" xr:uid="{00000000-0005-0000-0000-0000C2240000}"/>
    <cellStyle name="Comma 2 4 2 4 2 2 2 2 2" xfId="12391" xr:uid="{00000000-0005-0000-0000-0000C3240000}"/>
    <cellStyle name="Comma 2 4 2 4 2 2 2 2 3" xfId="9299" xr:uid="{00000000-0005-0000-0000-0000C4240000}"/>
    <cellStyle name="Comma 2 4 2 4 2 2 2 3" xfId="4642" xr:uid="{00000000-0005-0000-0000-0000C5240000}"/>
    <cellStyle name="Comma 2 4 2 4 2 2 2 3 2" xfId="13937" xr:uid="{00000000-0005-0000-0000-0000C6240000}"/>
    <cellStyle name="Comma 2 4 2 4 2 2 2 3 3" xfId="7753" xr:uid="{00000000-0005-0000-0000-0000C7240000}"/>
    <cellStyle name="Comma 2 4 2 4 2 2 2 4" xfId="10845" xr:uid="{00000000-0005-0000-0000-0000C8240000}"/>
    <cellStyle name="Comma 2 4 2 4 2 2 2 5" xfId="6207" xr:uid="{00000000-0005-0000-0000-0000C9240000}"/>
    <cellStyle name="Comma 2 4 2 4 2 2 3" xfId="2161" xr:uid="{00000000-0005-0000-0000-0000CA240000}"/>
    <cellStyle name="Comma 2 4 2 4 2 2 3 2" xfId="11456" xr:uid="{00000000-0005-0000-0000-0000CB240000}"/>
    <cellStyle name="Comma 2 4 2 4 2 2 3 3" xfId="8364" xr:uid="{00000000-0005-0000-0000-0000CC240000}"/>
    <cellStyle name="Comma 2 4 2 4 2 2 4" xfId="4031" xr:uid="{00000000-0005-0000-0000-0000CD240000}"/>
    <cellStyle name="Comma 2 4 2 4 2 2 4 2" xfId="13326" xr:uid="{00000000-0005-0000-0000-0000CE240000}"/>
    <cellStyle name="Comma 2 4 2 4 2 2 4 3" xfId="7142" xr:uid="{00000000-0005-0000-0000-0000CF240000}"/>
    <cellStyle name="Comma 2 4 2 4 2 2 5" xfId="10234" xr:uid="{00000000-0005-0000-0000-0000D0240000}"/>
    <cellStyle name="Comma 2 4 2 4 2 2 6" xfId="5272" xr:uid="{00000000-0005-0000-0000-0000D1240000}"/>
    <cellStyle name="Comma 2 4 2 4 2 3" xfId="1263" xr:uid="{00000000-0005-0000-0000-0000D2240000}"/>
    <cellStyle name="Comma 2 4 2 4 2 3 2" xfId="2485" xr:uid="{00000000-0005-0000-0000-0000D3240000}"/>
    <cellStyle name="Comma 2 4 2 4 2 3 2 2" xfId="11780" xr:uid="{00000000-0005-0000-0000-0000D4240000}"/>
    <cellStyle name="Comma 2 4 2 4 2 3 2 3" xfId="8688" xr:uid="{00000000-0005-0000-0000-0000D5240000}"/>
    <cellStyle name="Comma 2 4 2 4 2 3 3" xfId="4355" xr:uid="{00000000-0005-0000-0000-0000D6240000}"/>
    <cellStyle name="Comma 2 4 2 4 2 3 3 2" xfId="13650" xr:uid="{00000000-0005-0000-0000-0000D7240000}"/>
    <cellStyle name="Comma 2 4 2 4 2 3 3 3" xfId="7466" xr:uid="{00000000-0005-0000-0000-0000D8240000}"/>
    <cellStyle name="Comma 2 4 2 4 2 3 4" xfId="10558" xr:uid="{00000000-0005-0000-0000-0000D9240000}"/>
    <cellStyle name="Comma 2 4 2 4 2 3 5" xfId="5596" xr:uid="{00000000-0005-0000-0000-0000DA240000}"/>
    <cellStyle name="Comma 2 4 2 4 2 4" xfId="525" xr:uid="{00000000-0005-0000-0000-0000DB240000}"/>
    <cellStyle name="Comma 2 4 2 4 2 4 2" xfId="2682" xr:uid="{00000000-0005-0000-0000-0000DC240000}"/>
    <cellStyle name="Comma 2 4 2 4 2 4 2 2" xfId="11977" xr:uid="{00000000-0005-0000-0000-0000DD240000}"/>
    <cellStyle name="Comma 2 4 2 4 2 4 2 3" xfId="8885" xr:uid="{00000000-0005-0000-0000-0000DE240000}"/>
    <cellStyle name="Comma 2 4 2 4 2 4 3" xfId="3617" xr:uid="{00000000-0005-0000-0000-0000DF240000}"/>
    <cellStyle name="Comma 2 4 2 4 2 4 3 2" xfId="12912" xr:uid="{00000000-0005-0000-0000-0000E0240000}"/>
    <cellStyle name="Comma 2 4 2 4 2 4 3 3" xfId="6728" xr:uid="{00000000-0005-0000-0000-0000E1240000}"/>
    <cellStyle name="Comma 2 4 2 4 2 4 4" xfId="9820" xr:uid="{00000000-0005-0000-0000-0000E2240000}"/>
    <cellStyle name="Comma 2 4 2 4 2 4 5" xfId="5793" xr:uid="{00000000-0005-0000-0000-0000E3240000}"/>
    <cellStyle name="Comma 2 4 2 4 2 5" xfId="1747" xr:uid="{00000000-0005-0000-0000-0000E4240000}"/>
    <cellStyle name="Comma 2 4 2 4 2 5 2" xfId="11042" xr:uid="{00000000-0005-0000-0000-0000E5240000}"/>
    <cellStyle name="Comma 2 4 2 4 2 5 3" xfId="7950" xr:uid="{00000000-0005-0000-0000-0000E6240000}"/>
    <cellStyle name="Comma 2 4 2 4 2 6" xfId="3420" xr:uid="{00000000-0005-0000-0000-0000E7240000}"/>
    <cellStyle name="Comma 2 4 2 4 2 6 2" xfId="12715" xr:uid="{00000000-0005-0000-0000-0000E8240000}"/>
    <cellStyle name="Comma 2 4 2 4 2 6 3" xfId="6531" xr:uid="{00000000-0005-0000-0000-0000E9240000}"/>
    <cellStyle name="Comma 2 4 2 4 2 7" xfId="9623" xr:uid="{00000000-0005-0000-0000-0000EA240000}"/>
    <cellStyle name="Comma 2 4 2 4 2 8" xfId="4858" xr:uid="{00000000-0005-0000-0000-0000EB240000}"/>
    <cellStyle name="Comma 2 4 2 4 3" xfId="796" xr:uid="{00000000-0005-0000-0000-0000EC240000}"/>
    <cellStyle name="Comma 2 4 2 4 3 2" xfId="1407" xr:uid="{00000000-0005-0000-0000-0000ED240000}"/>
    <cellStyle name="Comma 2 4 2 4 3 2 2" xfId="2953" xr:uid="{00000000-0005-0000-0000-0000EE240000}"/>
    <cellStyle name="Comma 2 4 2 4 3 2 2 2" xfId="12248" xr:uid="{00000000-0005-0000-0000-0000EF240000}"/>
    <cellStyle name="Comma 2 4 2 4 3 2 2 3" xfId="9156" xr:uid="{00000000-0005-0000-0000-0000F0240000}"/>
    <cellStyle name="Comma 2 4 2 4 3 2 3" xfId="4499" xr:uid="{00000000-0005-0000-0000-0000F1240000}"/>
    <cellStyle name="Comma 2 4 2 4 3 2 3 2" xfId="13794" xr:uid="{00000000-0005-0000-0000-0000F2240000}"/>
    <cellStyle name="Comma 2 4 2 4 3 2 3 3" xfId="7610" xr:uid="{00000000-0005-0000-0000-0000F3240000}"/>
    <cellStyle name="Comma 2 4 2 4 3 2 4" xfId="10702" xr:uid="{00000000-0005-0000-0000-0000F4240000}"/>
    <cellStyle name="Comma 2 4 2 4 3 2 5" xfId="6064" xr:uid="{00000000-0005-0000-0000-0000F5240000}"/>
    <cellStyle name="Comma 2 4 2 4 3 3" xfId="2018" xr:uid="{00000000-0005-0000-0000-0000F6240000}"/>
    <cellStyle name="Comma 2 4 2 4 3 3 2" xfId="11313" xr:uid="{00000000-0005-0000-0000-0000F7240000}"/>
    <cellStyle name="Comma 2 4 2 4 3 3 3" xfId="8221" xr:uid="{00000000-0005-0000-0000-0000F8240000}"/>
    <cellStyle name="Comma 2 4 2 4 3 4" xfId="3888" xr:uid="{00000000-0005-0000-0000-0000F9240000}"/>
    <cellStyle name="Comma 2 4 2 4 3 4 2" xfId="13183" xr:uid="{00000000-0005-0000-0000-0000FA240000}"/>
    <cellStyle name="Comma 2 4 2 4 3 4 3" xfId="6999" xr:uid="{00000000-0005-0000-0000-0000FB240000}"/>
    <cellStyle name="Comma 2 4 2 4 3 5" xfId="10091" xr:uid="{00000000-0005-0000-0000-0000FC240000}"/>
    <cellStyle name="Comma 2 4 2 4 3 6" xfId="5129" xr:uid="{00000000-0005-0000-0000-0000FD240000}"/>
    <cellStyle name="Comma 2 4 2 4 4" xfId="1120" xr:uid="{00000000-0005-0000-0000-0000FE240000}"/>
    <cellStyle name="Comma 2 4 2 4 4 2" xfId="2342" xr:uid="{00000000-0005-0000-0000-0000FF240000}"/>
    <cellStyle name="Comma 2 4 2 4 4 2 2" xfId="11637" xr:uid="{00000000-0005-0000-0000-000000250000}"/>
    <cellStyle name="Comma 2 4 2 4 4 2 3" xfId="8545" xr:uid="{00000000-0005-0000-0000-000001250000}"/>
    <cellStyle name="Comma 2 4 2 4 4 3" xfId="4212" xr:uid="{00000000-0005-0000-0000-000002250000}"/>
    <cellStyle name="Comma 2 4 2 4 4 3 2" xfId="13507" xr:uid="{00000000-0005-0000-0000-000003250000}"/>
    <cellStyle name="Comma 2 4 2 4 4 3 3" xfId="7323" xr:uid="{00000000-0005-0000-0000-000004250000}"/>
    <cellStyle name="Comma 2 4 2 4 4 4" xfId="10415" xr:uid="{00000000-0005-0000-0000-000005250000}"/>
    <cellStyle name="Comma 2 4 2 4 4 5" xfId="5453" xr:uid="{00000000-0005-0000-0000-000006250000}"/>
    <cellStyle name="Comma 2 4 2 4 5" xfId="363" xr:uid="{00000000-0005-0000-0000-000007250000}"/>
    <cellStyle name="Comma 2 4 2 4 5 2" xfId="2520" xr:uid="{00000000-0005-0000-0000-000008250000}"/>
    <cellStyle name="Comma 2 4 2 4 5 2 2" xfId="11815" xr:uid="{00000000-0005-0000-0000-000009250000}"/>
    <cellStyle name="Comma 2 4 2 4 5 2 3" xfId="8723" xr:uid="{00000000-0005-0000-0000-00000A250000}"/>
    <cellStyle name="Comma 2 4 2 4 5 3" xfId="3455" xr:uid="{00000000-0005-0000-0000-00000B250000}"/>
    <cellStyle name="Comma 2 4 2 4 5 3 2" xfId="12750" xr:uid="{00000000-0005-0000-0000-00000C250000}"/>
    <cellStyle name="Comma 2 4 2 4 5 3 3" xfId="6566" xr:uid="{00000000-0005-0000-0000-00000D250000}"/>
    <cellStyle name="Comma 2 4 2 4 5 4" xfId="9658" xr:uid="{00000000-0005-0000-0000-00000E250000}"/>
    <cellStyle name="Comma 2 4 2 4 5 5" xfId="5631" xr:uid="{00000000-0005-0000-0000-00000F250000}"/>
    <cellStyle name="Comma 2 4 2 4 6" xfId="1585" xr:uid="{00000000-0005-0000-0000-000010250000}"/>
    <cellStyle name="Comma 2 4 2 4 6 2" xfId="10880" xr:uid="{00000000-0005-0000-0000-000011250000}"/>
    <cellStyle name="Comma 2 4 2 4 6 3" xfId="7788" xr:uid="{00000000-0005-0000-0000-000012250000}"/>
    <cellStyle name="Comma 2 4 2 4 7" xfId="3277" xr:uid="{00000000-0005-0000-0000-000013250000}"/>
    <cellStyle name="Comma 2 4 2 4 7 2" xfId="12572" xr:uid="{00000000-0005-0000-0000-000014250000}"/>
    <cellStyle name="Comma 2 4 2 4 7 3" xfId="6388" xr:uid="{00000000-0005-0000-0000-000015250000}"/>
    <cellStyle name="Comma 2 4 2 4 8" xfId="9480" xr:uid="{00000000-0005-0000-0000-000016250000}"/>
    <cellStyle name="Comma 2 4 2 4 9" xfId="4696" xr:uid="{00000000-0005-0000-0000-000017250000}"/>
    <cellStyle name="Comma 2 4 2 5" xfId="166" xr:uid="{00000000-0005-0000-0000-000018250000}"/>
    <cellStyle name="Comma 2 4 2 5 2" xfId="777" xr:uid="{00000000-0005-0000-0000-000019250000}"/>
    <cellStyle name="Comma 2 4 2 5 2 2" xfId="1388" xr:uid="{00000000-0005-0000-0000-00001A250000}"/>
    <cellStyle name="Comma 2 4 2 5 2 2 2" xfId="2934" xr:uid="{00000000-0005-0000-0000-00001B250000}"/>
    <cellStyle name="Comma 2 4 2 5 2 2 2 2" xfId="12229" xr:uid="{00000000-0005-0000-0000-00001C250000}"/>
    <cellStyle name="Comma 2 4 2 5 2 2 2 3" xfId="9137" xr:uid="{00000000-0005-0000-0000-00001D250000}"/>
    <cellStyle name="Comma 2 4 2 5 2 2 3" xfId="4480" xr:uid="{00000000-0005-0000-0000-00001E250000}"/>
    <cellStyle name="Comma 2 4 2 5 2 2 3 2" xfId="13775" xr:uid="{00000000-0005-0000-0000-00001F250000}"/>
    <cellStyle name="Comma 2 4 2 5 2 2 3 3" xfId="7591" xr:uid="{00000000-0005-0000-0000-000020250000}"/>
    <cellStyle name="Comma 2 4 2 5 2 2 4" xfId="10683" xr:uid="{00000000-0005-0000-0000-000021250000}"/>
    <cellStyle name="Comma 2 4 2 5 2 2 5" xfId="6045" xr:uid="{00000000-0005-0000-0000-000022250000}"/>
    <cellStyle name="Comma 2 4 2 5 2 3" xfId="1999" xr:uid="{00000000-0005-0000-0000-000023250000}"/>
    <cellStyle name="Comma 2 4 2 5 2 3 2" xfId="11294" xr:uid="{00000000-0005-0000-0000-000024250000}"/>
    <cellStyle name="Comma 2 4 2 5 2 3 3" xfId="8202" xr:uid="{00000000-0005-0000-0000-000025250000}"/>
    <cellStyle name="Comma 2 4 2 5 2 4" xfId="3869" xr:uid="{00000000-0005-0000-0000-000026250000}"/>
    <cellStyle name="Comma 2 4 2 5 2 4 2" xfId="13164" xr:uid="{00000000-0005-0000-0000-000027250000}"/>
    <cellStyle name="Comma 2 4 2 5 2 4 3" xfId="6980" xr:uid="{00000000-0005-0000-0000-000028250000}"/>
    <cellStyle name="Comma 2 4 2 5 2 5" xfId="10072" xr:uid="{00000000-0005-0000-0000-000029250000}"/>
    <cellStyle name="Comma 2 4 2 5 2 6" xfId="5110" xr:uid="{00000000-0005-0000-0000-00002A250000}"/>
    <cellStyle name="Comma 2 4 2 5 3" xfId="1101" xr:uid="{00000000-0005-0000-0000-00002B250000}"/>
    <cellStyle name="Comma 2 4 2 5 3 2" xfId="2323" xr:uid="{00000000-0005-0000-0000-00002C250000}"/>
    <cellStyle name="Comma 2 4 2 5 3 2 2" xfId="11618" xr:uid="{00000000-0005-0000-0000-00002D250000}"/>
    <cellStyle name="Comma 2 4 2 5 3 2 3" xfId="8526" xr:uid="{00000000-0005-0000-0000-00002E250000}"/>
    <cellStyle name="Comma 2 4 2 5 3 3" xfId="4193" xr:uid="{00000000-0005-0000-0000-00002F250000}"/>
    <cellStyle name="Comma 2 4 2 5 3 3 2" xfId="13488" xr:uid="{00000000-0005-0000-0000-000030250000}"/>
    <cellStyle name="Comma 2 4 2 5 3 3 3" xfId="7304" xr:uid="{00000000-0005-0000-0000-000031250000}"/>
    <cellStyle name="Comma 2 4 2 5 3 4" xfId="10396" xr:uid="{00000000-0005-0000-0000-000032250000}"/>
    <cellStyle name="Comma 2 4 2 5 3 5" xfId="5434" xr:uid="{00000000-0005-0000-0000-000033250000}"/>
    <cellStyle name="Comma 2 4 2 5 4" xfId="506" xr:uid="{00000000-0005-0000-0000-000034250000}"/>
    <cellStyle name="Comma 2 4 2 5 4 2" xfId="2663" xr:uid="{00000000-0005-0000-0000-000035250000}"/>
    <cellStyle name="Comma 2 4 2 5 4 2 2" xfId="11958" xr:uid="{00000000-0005-0000-0000-000036250000}"/>
    <cellStyle name="Comma 2 4 2 5 4 2 3" xfId="8866" xr:uid="{00000000-0005-0000-0000-000037250000}"/>
    <cellStyle name="Comma 2 4 2 5 4 3" xfId="3598" xr:uid="{00000000-0005-0000-0000-000038250000}"/>
    <cellStyle name="Comma 2 4 2 5 4 3 2" xfId="12893" xr:uid="{00000000-0005-0000-0000-000039250000}"/>
    <cellStyle name="Comma 2 4 2 5 4 3 3" xfId="6709" xr:uid="{00000000-0005-0000-0000-00003A250000}"/>
    <cellStyle name="Comma 2 4 2 5 4 4" xfId="9801" xr:uid="{00000000-0005-0000-0000-00003B250000}"/>
    <cellStyle name="Comma 2 4 2 5 4 5" xfId="5774" xr:uid="{00000000-0005-0000-0000-00003C250000}"/>
    <cellStyle name="Comma 2 4 2 5 5" xfId="1728" xr:uid="{00000000-0005-0000-0000-00003D250000}"/>
    <cellStyle name="Comma 2 4 2 5 5 2" xfId="11023" xr:uid="{00000000-0005-0000-0000-00003E250000}"/>
    <cellStyle name="Comma 2 4 2 5 5 3" xfId="7931" xr:uid="{00000000-0005-0000-0000-00003F250000}"/>
    <cellStyle name="Comma 2 4 2 5 6" xfId="3258" xr:uid="{00000000-0005-0000-0000-000040250000}"/>
    <cellStyle name="Comma 2 4 2 5 6 2" xfId="12553" xr:uid="{00000000-0005-0000-0000-000041250000}"/>
    <cellStyle name="Comma 2 4 2 5 6 3" xfId="6369" xr:uid="{00000000-0005-0000-0000-000042250000}"/>
    <cellStyle name="Comma 2 4 2 5 7" xfId="9461" xr:uid="{00000000-0005-0000-0000-000043250000}"/>
    <cellStyle name="Comma 2 4 2 5 8" xfId="4839" xr:uid="{00000000-0005-0000-0000-000044250000}"/>
    <cellStyle name="Comma 2 4 2 6" xfId="258" xr:uid="{00000000-0005-0000-0000-000045250000}"/>
    <cellStyle name="Comma 2 4 2 6 2" xfId="869" xr:uid="{00000000-0005-0000-0000-000046250000}"/>
    <cellStyle name="Comma 2 4 2 6 2 2" xfId="1480" xr:uid="{00000000-0005-0000-0000-000047250000}"/>
    <cellStyle name="Comma 2 4 2 6 2 2 2" xfId="3026" xr:uid="{00000000-0005-0000-0000-000048250000}"/>
    <cellStyle name="Comma 2 4 2 6 2 2 2 2" xfId="12321" xr:uid="{00000000-0005-0000-0000-000049250000}"/>
    <cellStyle name="Comma 2 4 2 6 2 2 2 3" xfId="9229" xr:uid="{00000000-0005-0000-0000-00004A250000}"/>
    <cellStyle name="Comma 2 4 2 6 2 2 3" xfId="4572" xr:uid="{00000000-0005-0000-0000-00004B250000}"/>
    <cellStyle name="Comma 2 4 2 6 2 2 3 2" xfId="13867" xr:uid="{00000000-0005-0000-0000-00004C250000}"/>
    <cellStyle name="Comma 2 4 2 6 2 2 3 3" xfId="7683" xr:uid="{00000000-0005-0000-0000-00004D250000}"/>
    <cellStyle name="Comma 2 4 2 6 2 2 4" xfId="10775" xr:uid="{00000000-0005-0000-0000-00004E250000}"/>
    <cellStyle name="Comma 2 4 2 6 2 2 5" xfId="6137" xr:uid="{00000000-0005-0000-0000-00004F250000}"/>
    <cellStyle name="Comma 2 4 2 6 2 3" xfId="2091" xr:uid="{00000000-0005-0000-0000-000050250000}"/>
    <cellStyle name="Comma 2 4 2 6 2 3 2" xfId="11386" xr:uid="{00000000-0005-0000-0000-000051250000}"/>
    <cellStyle name="Comma 2 4 2 6 2 3 3" xfId="8294" xr:uid="{00000000-0005-0000-0000-000052250000}"/>
    <cellStyle name="Comma 2 4 2 6 2 4" xfId="3961" xr:uid="{00000000-0005-0000-0000-000053250000}"/>
    <cellStyle name="Comma 2 4 2 6 2 4 2" xfId="13256" xr:uid="{00000000-0005-0000-0000-000054250000}"/>
    <cellStyle name="Comma 2 4 2 6 2 4 3" xfId="7072" xr:uid="{00000000-0005-0000-0000-000055250000}"/>
    <cellStyle name="Comma 2 4 2 6 2 5" xfId="10164" xr:uid="{00000000-0005-0000-0000-000056250000}"/>
    <cellStyle name="Comma 2 4 2 6 2 6" xfId="5202" xr:uid="{00000000-0005-0000-0000-000057250000}"/>
    <cellStyle name="Comma 2 4 2 6 3" xfId="1193" xr:uid="{00000000-0005-0000-0000-000058250000}"/>
    <cellStyle name="Comma 2 4 2 6 3 2" xfId="2415" xr:uid="{00000000-0005-0000-0000-000059250000}"/>
    <cellStyle name="Comma 2 4 2 6 3 2 2" xfId="11710" xr:uid="{00000000-0005-0000-0000-00005A250000}"/>
    <cellStyle name="Comma 2 4 2 6 3 2 3" xfId="8618" xr:uid="{00000000-0005-0000-0000-00005B250000}"/>
    <cellStyle name="Comma 2 4 2 6 3 3" xfId="4285" xr:uid="{00000000-0005-0000-0000-00005C250000}"/>
    <cellStyle name="Comma 2 4 2 6 3 3 2" xfId="13580" xr:uid="{00000000-0005-0000-0000-00005D250000}"/>
    <cellStyle name="Comma 2 4 2 6 3 3 3" xfId="7396" xr:uid="{00000000-0005-0000-0000-00005E250000}"/>
    <cellStyle name="Comma 2 4 2 6 3 4" xfId="10488" xr:uid="{00000000-0005-0000-0000-00005F250000}"/>
    <cellStyle name="Comma 2 4 2 6 3 5" xfId="5526" xr:uid="{00000000-0005-0000-0000-000060250000}"/>
    <cellStyle name="Comma 2 4 2 6 4" xfId="436" xr:uid="{00000000-0005-0000-0000-000061250000}"/>
    <cellStyle name="Comma 2 4 2 6 4 2" xfId="2593" xr:uid="{00000000-0005-0000-0000-000062250000}"/>
    <cellStyle name="Comma 2 4 2 6 4 2 2" xfId="11888" xr:uid="{00000000-0005-0000-0000-000063250000}"/>
    <cellStyle name="Comma 2 4 2 6 4 2 3" xfId="8796" xr:uid="{00000000-0005-0000-0000-000064250000}"/>
    <cellStyle name="Comma 2 4 2 6 4 3" xfId="3528" xr:uid="{00000000-0005-0000-0000-000065250000}"/>
    <cellStyle name="Comma 2 4 2 6 4 3 2" xfId="12823" xr:uid="{00000000-0005-0000-0000-000066250000}"/>
    <cellStyle name="Comma 2 4 2 6 4 3 3" xfId="6639" xr:uid="{00000000-0005-0000-0000-000067250000}"/>
    <cellStyle name="Comma 2 4 2 6 4 4" xfId="9731" xr:uid="{00000000-0005-0000-0000-000068250000}"/>
    <cellStyle name="Comma 2 4 2 6 4 5" xfId="5704" xr:uid="{00000000-0005-0000-0000-000069250000}"/>
    <cellStyle name="Comma 2 4 2 6 5" xfId="1658" xr:uid="{00000000-0005-0000-0000-00006A250000}"/>
    <cellStyle name="Comma 2 4 2 6 5 2" xfId="10953" xr:uid="{00000000-0005-0000-0000-00006B250000}"/>
    <cellStyle name="Comma 2 4 2 6 5 3" xfId="7861" xr:uid="{00000000-0005-0000-0000-00006C250000}"/>
    <cellStyle name="Comma 2 4 2 6 6" xfId="3350" xr:uid="{00000000-0005-0000-0000-00006D250000}"/>
    <cellStyle name="Comma 2 4 2 6 6 2" xfId="12645" xr:uid="{00000000-0005-0000-0000-00006E250000}"/>
    <cellStyle name="Comma 2 4 2 6 6 3" xfId="6461" xr:uid="{00000000-0005-0000-0000-00006F250000}"/>
    <cellStyle name="Comma 2 4 2 6 7" xfId="9553" xr:uid="{00000000-0005-0000-0000-000070250000}"/>
    <cellStyle name="Comma 2 4 2 6 8" xfId="4769" xr:uid="{00000000-0005-0000-0000-000071250000}"/>
    <cellStyle name="Comma 2 4 2 7" xfId="96" xr:uid="{00000000-0005-0000-0000-000072250000}"/>
    <cellStyle name="Comma 2 4 2 7 2" xfId="707" xr:uid="{00000000-0005-0000-0000-000073250000}"/>
    <cellStyle name="Comma 2 4 2 7 2 2" xfId="1354" xr:uid="{00000000-0005-0000-0000-000074250000}"/>
    <cellStyle name="Comma 2 4 2 7 2 2 2" xfId="2864" xr:uid="{00000000-0005-0000-0000-000075250000}"/>
    <cellStyle name="Comma 2 4 2 7 2 2 2 2" xfId="12159" xr:uid="{00000000-0005-0000-0000-000076250000}"/>
    <cellStyle name="Comma 2 4 2 7 2 2 2 3" xfId="9067" xr:uid="{00000000-0005-0000-0000-000077250000}"/>
    <cellStyle name="Comma 2 4 2 7 2 2 3" xfId="4446" xr:uid="{00000000-0005-0000-0000-000078250000}"/>
    <cellStyle name="Comma 2 4 2 7 2 2 3 2" xfId="13741" xr:uid="{00000000-0005-0000-0000-000079250000}"/>
    <cellStyle name="Comma 2 4 2 7 2 2 3 3" xfId="7557" xr:uid="{00000000-0005-0000-0000-00007A250000}"/>
    <cellStyle name="Comma 2 4 2 7 2 2 4" xfId="10649" xr:uid="{00000000-0005-0000-0000-00007B250000}"/>
    <cellStyle name="Comma 2 4 2 7 2 2 5" xfId="5975" xr:uid="{00000000-0005-0000-0000-00007C250000}"/>
    <cellStyle name="Comma 2 4 2 7 2 3" xfId="1929" xr:uid="{00000000-0005-0000-0000-00007D250000}"/>
    <cellStyle name="Comma 2 4 2 7 2 3 2" xfId="11224" xr:uid="{00000000-0005-0000-0000-00007E250000}"/>
    <cellStyle name="Comma 2 4 2 7 2 3 3" xfId="8132" xr:uid="{00000000-0005-0000-0000-00007F250000}"/>
    <cellStyle name="Comma 2 4 2 7 2 4" xfId="3799" xr:uid="{00000000-0005-0000-0000-000080250000}"/>
    <cellStyle name="Comma 2 4 2 7 2 4 2" xfId="13094" xr:uid="{00000000-0005-0000-0000-000081250000}"/>
    <cellStyle name="Comma 2 4 2 7 2 4 3" xfId="6910" xr:uid="{00000000-0005-0000-0000-000082250000}"/>
    <cellStyle name="Comma 2 4 2 7 2 5" xfId="10002" xr:uid="{00000000-0005-0000-0000-000083250000}"/>
    <cellStyle name="Comma 2 4 2 7 2 6" xfId="5040" xr:uid="{00000000-0005-0000-0000-000084250000}"/>
    <cellStyle name="Comma 2 4 2 7 3" xfId="1031" xr:uid="{00000000-0005-0000-0000-000085250000}"/>
    <cellStyle name="Comma 2 4 2 7 3 2" xfId="2253" xr:uid="{00000000-0005-0000-0000-000086250000}"/>
    <cellStyle name="Comma 2 4 2 7 3 2 2" xfId="11548" xr:uid="{00000000-0005-0000-0000-000087250000}"/>
    <cellStyle name="Comma 2 4 2 7 3 2 3" xfId="8456" xr:uid="{00000000-0005-0000-0000-000088250000}"/>
    <cellStyle name="Comma 2 4 2 7 3 3" xfId="4123" xr:uid="{00000000-0005-0000-0000-000089250000}"/>
    <cellStyle name="Comma 2 4 2 7 3 3 2" xfId="13418" xr:uid="{00000000-0005-0000-0000-00008A250000}"/>
    <cellStyle name="Comma 2 4 2 7 3 3 3" xfId="7234" xr:uid="{00000000-0005-0000-0000-00008B250000}"/>
    <cellStyle name="Comma 2 4 2 7 3 4" xfId="10326" xr:uid="{00000000-0005-0000-0000-00008C250000}"/>
    <cellStyle name="Comma 2 4 2 7 3 5" xfId="5364" xr:uid="{00000000-0005-0000-0000-00008D250000}"/>
    <cellStyle name="Comma 2 4 2 7 4" xfId="618" xr:uid="{00000000-0005-0000-0000-00008E250000}"/>
    <cellStyle name="Comma 2 4 2 7 4 2" xfId="2775" xr:uid="{00000000-0005-0000-0000-00008F250000}"/>
    <cellStyle name="Comma 2 4 2 7 4 2 2" xfId="12070" xr:uid="{00000000-0005-0000-0000-000090250000}"/>
    <cellStyle name="Comma 2 4 2 7 4 2 3" xfId="8978" xr:uid="{00000000-0005-0000-0000-000091250000}"/>
    <cellStyle name="Comma 2 4 2 7 4 3" xfId="3710" xr:uid="{00000000-0005-0000-0000-000092250000}"/>
    <cellStyle name="Comma 2 4 2 7 4 3 2" xfId="13005" xr:uid="{00000000-0005-0000-0000-000093250000}"/>
    <cellStyle name="Comma 2 4 2 7 4 3 3" xfId="6821" xr:uid="{00000000-0005-0000-0000-000094250000}"/>
    <cellStyle name="Comma 2 4 2 7 4 4" xfId="9913" xr:uid="{00000000-0005-0000-0000-000095250000}"/>
    <cellStyle name="Comma 2 4 2 7 4 5" xfId="5886" xr:uid="{00000000-0005-0000-0000-000096250000}"/>
    <cellStyle name="Comma 2 4 2 7 5" xfId="1840" xr:uid="{00000000-0005-0000-0000-000097250000}"/>
    <cellStyle name="Comma 2 4 2 7 5 2" xfId="11135" xr:uid="{00000000-0005-0000-0000-000098250000}"/>
    <cellStyle name="Comma 2 4 2 7 5 3" xfId="8043" xr:uid="{00000000-0005-0000-0000-000099250000}"/>
    <cellStyle name="Comma 2 4 2 7 6" xfId="3188" xr:uid="{00000000-0005-0000-0000-00009A250000}"/>
    <cellStyle name="Comma 2 4 2 7 6 2" xfId="12483" xr:uid="{00000000-0005-0000-0000-00009B250000}"/>
    <cellStyle name="Comma 2 4 2 7 6 3" xfId="6299" xr:uid="{00000000-0005-0000-0000-00009C250000}"/>
    <cellStyle name="Comma 2 4 2 7 7" xfId="9391" xr:uid="{00000000-0005-0000-0000-00009D250000}"/>
    <cellStyle name="Comma 2 4 2 7 8" xfId="4951" xr:uid="{00000000-0005-0000-0000-00009E250000}"/>
    <cellStyle name="Comma 2 4 2 8" xfId="633" xr:uid="{00000000-0005-0000-0000-00009F250000}"/>
    <cellStyle name="Comma 2 4 2 8 2" xfId="1281" xr:uid="{00000000-0005-0000-0000-0000A0250000}"/>
    <cellStyle name="Comma 2 4 2 8 2 2" xfId="2790" xr:uid="{00000000-0005-0000-0000-0000A1250000}"/>
    <cellStyle name="Comma 2 4 2 8 2 2 2" xfId="12085" xr:uid="{00000000-0005-0000-0000-0000A2250000}"/>
    <cellStyle name="Comma 2 4 2 8 2 2 3" xfId="8993" xr:uid="{00000000-0005-0000-0000-0000A3250000}"/>
    <cellStyle name="Comma 2 4 2 8 2 3" xfId="4373" xr:uid="{00000000-0005-0000-0000-0000A4250000}"/>
    <cellStyle name="Comma 2 4 2 8 2 3 2" xfId="13668" xr:uid="{00000000-0005-0000-0000-0000A5250000}"/>
    <cellStyle name="Comma 2 4 2 8 2 3 3" xfId="7484" xr:uid="{00000000-0005-0000-0000-0000A6250000}"/>
    <cellStyle name="Comma 2 4 2 8 2 4" xfId="10576" xr:uid="{00000000-0005-0000-0000-0000A7250000}"/>
    <cellStyle name="Comma 2 4 2 8 2 5" xfId="5901" xr:uid="{00000000-0005-0000-0000-0000A8250000}"/>
    <cellStyle name="Comma 2 4 2 8 3" xfId="1855" xr:uid="{00000000-0005-0000-0000-0000A9250000}"/>
    <cellStyle name="Comma 2 4 2 8 3 2" xfId="11150" xr:uid="{00000000-0005-0000-0000-0000AA250000}"/>
    <cellStyle name="Comma 2 4 2 8 3 3" xfId="8058" xr:uid="{00000000-0005-0000-0000-0000AB250000}"/>
    <cellStyle name="Comma 2 4 2 8 4" xfId="3725" xr:uid="{00000000-0005-0000-0000-0000AC250000}"/>
    <cellStyle name="Comma 2 4 2 8 4 2" xfId="13020" xr:uid="{00000000-0005-0000-0000-0000AD250000}"/>
    <cellStyle name="Comma 2 4 2 8 4 3" xfId="6836" xr:uid="{00000000-0005-0000-0000-0000AE250000}"/>
    <cellStyle name="Comma 2 4 2 8 5" xfId="9928" xr:uid="{00000000-0005-0000-0000-0000AF250000}"/>
    <cellStyle name="Comma 2 4 2 8 6" xfId="4966" xr:uid="{00000000-0005-0000-0000-0000B0250000}"/>
    <cellStyle name="Comma 2 4 2 9" xfId="957" xr:uid="{00000000-0005-0000-0000-0000B1250000}"/>
    <cellStyle name="Comma 2 4 2 9 2" xfId="2179" xr:uid="{00000000-0005-0000-0000-0000B2250000}"/>
    <cellStyle name="Comma 2 4 2 9 2 2" xfId="11474" xr:uid="{00000000-0005-0000-0000-0000B3250000}"/>
    <cellStyle name="Comma 2 4 2 9 2 3" xfId="8382" xr:uid="{00000000-0005-0000-0000-0000B4250000}"/>
    <cellStyle name="Comma 2 4 2 9 3" xfId="4049" xr:uid="{00000000-0005-0000-0000-0000B5250000}"/>
    <cellStyle name="Comma 2 4 2 9 3 2" xfId="13344" xr:uid="{00000000-0005-0000-0000-0000B6250000}"/>
    <cellStyle name="Comma 2 4 2 9 3 3" xfId="7160" xr:uid="{00000000-0005-0000-0000-0000B7250000}"/>
    <cellStyle name="Comma 2 4 2 9 4" xfId="10252" xr:uid="{00000000-0005-0000-0000-0000B8250000}"/>
    <cellStyle name="Comma 2 4 2 9 5" xfId="5290" xr:uid="{00000000-0005-0000-0000-0000B9250000}"/>
    <cellStyle name="Comma 2 4 3" xfId="32" xr:uid="{00000000-0005-0000-0000-0000BA250000}"/>
    <cellStyle name="Comma 2 4 3 10" xfId="3124" xr:uid="{00000000-0005-0000-0000-0000BB250000}"/>
    <cellStyle name="Comma 2 4 3 10 2" xfId="12419" xr:uid="{00000000-0005-0000-0000-0000BC250000}"/>
    <cellStyle name="Comma 2 4 3 10 3" xfId="6235" xr:uid="{00000000-0005-0000-0000-0000BD250000}"/>
    <cellStyle name="Comma 2 4 3 11" xfId="9327" xr:uid="{00000000-0005-0000-0000-0000BE250000}"/>
    <cellStyle name="Comma 2 4 3 12" xfId="4706" xr:uid="{00000000-0005-0000-0000-0000BF250000}"/>
    <cellStyle name="Comma 2 4 3 2" xfId="69" xr:uid="{00000000-0005-0000-0000-0000C0250000}"/>
    <cellStyle name="Comma 2 4 3 2 10" xfId="9364" xr:uid="{00000000-0005-0000-0000-0000C1250000}"/>
    <cellStyle name="Comma 2 4 3 2 11" xfId="4742" xr:uid="{00000000-0005-0000-0000-0000C2250000}"/>
    <cellStyle name="Comma 2 4 3 2 2" xfId="231" xr:uid="{00000000-0005-0000-0000-0000C3250000}"/>
    <cellStyle name="Comma 2 4 3 2 2 2" xfId="842" xr:uid="{00000000-0005-0000-0000-0000C4250000}"/>
    <cellStyle name="Comma 2 4 3 2 2 2 2" xfId="1453" xr:uid="{00000000-0005-0000-0000-0000C5250000}"/>
    <cellStyle name="Comma 2 4 3 2 2 2 2 2" xfId="2999" xr:uid="{00000000-0005-0000-0000-0000C6250000}"/>
    <cellStyle name="Comma 2 4 3 2 2 2 2 2 2" xfId="12294" xr:uid="{00000000-0005-0000-0000-0000C7250000}"/>
    <cellStyle name="Comma 2 4 3 2 2 2 2 2 3" xfId="9202" xr:uid="{00000000-0005-0000-0000-0000C8250000}"/>
    <cellStyle name="Comma 2 4 3 2 2 2 2 3" xfId="4545" xr:uid="{00000000-0005-0000-0000-0000C9250000}"/>
    <cellStyle name="Comma 2 4 3 2 2 2 2 3 2" xfId="13840" xr:uid="{00000000-0005-0000-0000-0000CA250000}"/>
    <cellStyle name="Comma 2 4 3 2 2 2 2 3 3" xfId="7656" xr:uid="{00000000-0005-0000-0000-0000CB250000}"/>
    <cellStyle name="Comma 2 4 3 2 2 2 2 4" xfId="10748" xr:uid="{00000000-0005-0000-0000-0000CC250000}"/>
    <cellStyle name="Comma 2 4 3 2 2 2 2 5" xfId="6110" xr:uid="{00000000-0005-0000-0000-0000CD250000}"/>
    <cellStyle name="Comma 2 4 3 2 2 2 3" xfId="2064" xr:uid="{00000000-0005-0000-0000-0000CE250000}"/>
    <cellStyle name="Comma 2 4 3 2 2 2 3 2" xfId="11359" xr:uid="{00000000-0005-0000-0000-0000CF250000}"/>
    <cellStyle name="Comma 2 4 3 2 2 2 3 3" xfId="8267" xr:uid="{00000000-0005-0000-0000-0000D0250000}"/>
    <cellStyle name="Comma 2 4 3 2 2 2 4" xfId="3934" xr:uid="{00000000-0005-0000-0000-0000D1250000}"/>
    <cellStyle name="Comma 2 4 3 2 2 2 4 2" xfId="13229" xr:uid="{00000000-0005-0000-0000-0000D2250000}"/>
    <cellStyle name="Comma 2 4 3 2 2 2 4 3" xfId="7045" xr:uid="{00000000-0005-0000-0000-0000D3250000}"/>
    <cellStyle name="Comma 2 4 3 2 2 2 5" xfId="10137" xr:uid="{00000000-0005-0000-0000-0000D4250000}"/>
    <cellStyle name="Comma 2 4 3 2 2 2 6" xfId="5175" xr:uid="{00000000-0005-0000-0000-0000D5250000}"/>
    <cellStyle name="Comma 2 4 3 2 2 3" xfId="1166" xr:uid="{00000000-0005-0000-0000-0000D6250000}"/>
    <cellStyle name="Comma 2 4 3 2 2 3 2" xfId="2388" xr:uid="{00000000-0005-0000-0000-0000D7250000}"/>
    <cellStyle name="Comma 2 4 3 2 2 3 2 2" xfId="11683" xr:uid="{00000000-0005-0000-0000-0000D8250000}"/>
    <cellStyle name="Comma 2 4 3 2 2 3 2 3" xfId="8591" xr:uid="{00000000-0005-0000-0000-0000D9250000}"/>
    <cellStyle name="Comma 2 4 3 2 2 3 3" xfId="4258" xr:uid="{00000000-0005-0000-0000-0000DA250000}"/>
    <cellStyle name="Comma 2 4 3 2 2 3 3 2" xfId="13553" xr:uid="{00000000-0005-0000-0000-0000DB250000}"/>
    <cellStyle name="Comma 2 4 3 2 2 3 3 3" xfId="7369" xr:uid="{00000000-0005-0000-0000-0000DC250000}"/>
    <cellStyle name="Comma 2 4 3 2 2 3 4" xfId="10461" xr:uid="{00000000-0005-0000-0000-0000DD250000}"/>
    <cellStyle name="Comma 2 4 3 2 2 3 5" xfId="5499" xr:uid="{00000000-0005-0000-0000-0000DE250000}"/>
    <cellStyle name="Comma 2 4 3 2 2 4" xfId="571" xr:uid="{00000000-0005-0000-0000-0000DF250000}"/>
    <cellStyle name="Comma 2 4 3 2 2 4 2" xfId="2728" xr:uid="{00000000-0005-0000-0000-0000E0250000}"/>
    <cellStyle name="Comma 2 4 3 2 2 4 2 2" xfId="12023" xr:uid="{00000000-0005-0000-0000-0000E1250000}"/>
    <cellStyle name="Comma 2 4 3 2 2 4 2 3" xfId="8931" xr:uid="{00000000-0005-0000-0000-0000E2250000}"/>
    <cellStyle name="Comma 2 4 3 2 2 4 3" xfId="3663" xr:uid="{00000000-0005-0000-0000-0000E3250000}"/>
    <cellStyle name="Comma 2 4 3 2 2 4 3 2" xfId="12958" xr:uid="{00000000-0005-0000-0000-0000E4250000}"/>
    <cellStyle name="Comma 2 4 3 2 2 4 3 3" xfId="6774" xr:uid="{00000000-0005-0000-0000-0000E5250000}"/>
    <cellStyle name="Comma 2 4 3 2 2 4 4" xfId="9866" xr:uid="{00000000-0005-0000-0000-0000E6250000}"/>
    <cellStyle name="Comma 2 4 3 2 2 4 5" xfId="5839" xr:uid="{00000000-0005-0000-0000-0000E7250000}"/>
    <cellStyle name="Comma 2 4 3 2 2 5" xfId="1793" xr:uid="{00000000-0005-0000-0000-0000E8250000}"/>
    <cellStyle name="Comma 2 4 3 2 2 5 2" xfId="11088" xr:uid="{00000000-0005-0000-0000-0000E9250000}"/>
    <cellStyle name="Comma 2 4 3 2 2 5 3" xfId="7996" xr:uid="{00000000-0005-0000-0000-0000EA250000}"/>
    <cellStyle name="Comma 2 4 3 2 2 6" xfId="3323" xr:uid="{00000000-0005-0000-0000-0000EB250000}"/>
    <cellStyle name="Comma 2 4 3 2 2 6 2" xfId="12618" xr:uid="{00000000-0005-0000-0000-0000EC250000}"/>
    <cellStyle name="Comma 2 4 3 2 2 6 3" xfId="6434" xr:uid="{00000000-0005-0000-0000-0000ED250000}"/>
    <cellStyle name="Comma 2 4 3 2 2 7" xfId="9526" xr:uid="{00000000-0005-0000-0000-0000EE250000}"/>
    <cellStyle name="Comma 2 4 3 2 2 8" xfId="4904" xr:uid="{00000000-0005-0000-0000-0000EF250000}"/>
    <cellStyle name="Comma 2 4 3 2 3" xfId="304" xr:uid="{00000000-0005-0000-0000-0000F0250000}"/>
    <cellStyle name="Comma 2 4 3 2 3 2" xfId="915" xr:uid="{00000000-0005-0000-0000-0000F1250000}"/>
    <cellStyle name="Comma 2 4 3 2 3 2 2" xfId="1526" xr:uid="{00000000-0005-0000-0000-0000F2250000}"/>
    <cellStyle name="Comma 2 4 3 2 3 2 2 2" xfId="3072" xr:uid="{00000000-0005-0000-0000-0000F3250000}"/>
    <cellStyle name="Comma 2 4 3 2 3 2 2 2 2" xfId="12367" xr:uid="{00000000-0005-0000-0000-0000F4250000}"/>
    <cellStyle name="Comma 2 4 3 2 3 2 2 2 3" xfId="9275" xr:uid="{00000000-0005-0000-0000-0000F5250000}"/>
    <cellStyle name="Comma 2 4 3 2 3 2 2 3" xfId="4618" xr:uid="{00000000-0005-0000-0000-0000F6250000}"/>
    <cellStyle name="Comma 2 4 3 2 3 2 2 3 2" xfId="13913" xr:uid="{00000000-0005-0000-0000-0000F7250000}"/>
    <cellStyle name="Comma 2 4 3 2 3 2 2 3 3" xfId="7729" xr:uid="{00000000-0005-0000-0000-0000F8250000}"/>
    <cellStyle name="Comma 2 4 3 2 3 2 2 4" xfId="10821" xr:uid="{00000000-0005-0000-0000-0000F9250000}"/>
    <cellStyle name="Comma 2 4 3 2 3 2 2 5" xfId="6183" xr:uid="{00000000-0005-0000-0000-0000FA250000}"/>
    <cellStyle name="Comma 2 4 3 2 3 2 3" xfId="2137" xr:uid="{00000000-0005-0000-0000-0000FB250000}"/>
    <cellStyle name="Comma 2 4 3 2 3 2 3 2" xfId="11432" xr:uid="{00000000-0005-0000-0000-0000FC250000}"/>
    <cellStyle name="Comma 2 4 3 2 3 2 3 3" xfId="8340" xr:uid="{00000000-0005-0000-0000-0000FD250000}"/>
    <cellStyle name="Comma 2 4 3 2 3 2 4" xfId="4007" xr:uid="{00000000-0005-0000-0000-0000FE250000}"/>
    <cellStyle name="Comma 2 4 3 2 3 2 4 2" xfId="13302" xr:uid="{00000000-0005-0000-0000-0000FF250000}"/>
    <cellStyle name="Comma 2 4 3 2 3 2 4 3" xfId="7118" xr:uid="{00000000-0005-0000-0000-000000260000}"/>
    <cellStyle name="Comma 2 4 3 2 3 2 5" xfId="10210" xr:uid="{00000000-0005-0000-0000-000001260000}"/>
    <cellStyle name="Comma 2 4 3 2 3 2 6" xfId="5248" xr:uid="{00000000-0005-0000-0000-000002260000}"/>
    <cellStyle name="Comma 2 4 3 2 3 3" xfId="1239" xr:uid="{00000000-0005-0000-0000-000003260000}"/>
    <cellStyle name="Comma 2 4 3 2 3 3 2" xfId="2461" xr:uid="{00000000-0005-0000-0000-000004260000}"/>
    <cellStyle name="Comma 2 4 3 2 3 3 2 2" xfId="11756" xr:uid="{00000000-0005-0000-0000-000005260000}"/>
    <cellStyle name="Comma 2 4 3 2 3 3 2 3" xfId="8664" xr:uid="{00000000-0005-0000-0000-000006260000}"/>
    <cellStyle name="Comma 2 4 3 2 3 3 3" xfId="4331" xr:uid="{00000000-0005-0000-0000-000007260000}"/>
    <cellStyle name="Comma 2 4 3 2 3 3 3 2" xfId="13626" xr:uid="{00000000-0005-0000-0000-000008260000}"/>
    <cellStyle name="Comma 2 4 3 2 3 3 3 3" xfId="7442" xr:uid="{00000000-0005-0000-0000-000009260000}"/>
    <cellStyle name="Comma 2 4 3 2 3 3 4" xfId="10534" xr:uid="{00000000-0005-0000-0000-00000A260000}"/>
    <cellStyle name="Comma 2 4 3 2 3 3 5" xfId="5572" xr:uid="{00000000-0005-0000-0000-00000B260000}"/>
    <cellStyle name="Comma 2 4 3 2 3 4" xfId="482" xr:uid="{00000000-0005-0000-0000-00000C260000}"/>
    <cellStyle name="Comma 2 4 3 2 3 4 2" xfId="2639" xr:uid="{00000000-0005-0000-0000-00000D260000}"/>
    <cellStyle name="Comma 2 4 3 2 3 4 2 2" xfId="11934" xr:uid="{00000000-0005-0000-0000-00000E260000}"/>
    <cellStyle name="Comma 2 4 3 2 3 4 2 3" xfId="8842" xr:uid="{00000000-0005-0000-0000-00000F260000}"/>
    <cellStyle name="Comma 2 4 3 2 3 4 3" xfId="3574" xr:uid="{00000000-0005-0000-0000-000010260000}"/>
    <cellStyle name="Comma 2 4 3 2 3 4 3 2" xfId="12869" xr:uid="{00000000-0005-0000-0000-000011260000}"/>
    <cellStyle name="Comma 2 4 3 2 3 4 3 3" xfId="6685" xr:uid="{00000000-0005-0000-0000-000012260000}"/>
    <cellStyle name="Comma 2 4 3 2 3 4 4" xfId="9777" xr:uid="{00000000-0005-0000-0000-000013260000}"/>
    <cellStyle name="Comma 2 4 3 2 3 4 5" xfId="5750" xr:uid="{00000000-0005-0000-0000-000014260000}"/>
    <cellStyle name="Comma 2 4 3 2 3 5" xfId="1704" xr:uid="{00000000-0005-0000-0000-000015260000}"/>
    <cellStyle name="Comma 2 4 3 2 3 5 2" xfId="10999" xr:uid="{00000000-0005-0000-0000-000016260000}"/>
    <cellStyle name="Comma 2 4 3 2 3 5 3" xfId="7907" xr:uid="{00000000-0005-0000-0000-000017260000}"/>
    <cellStyle name="Comma 2 4 3 2 3 6" xfId="3396" xr:uid="{00000000-0005-0000-0000-000018260000}"/>
    <cellStyle name="Comma 2 4 3 2 3 6 2" xfId="12691" xr:uid="{00000000-0005-0000-0000-000019260000}"/>
    <cellStyle name="Comma 2 4 3 2 3 6 3" xfId="6507" xr:uid="{00000000-0005-0000-0000-00001A260000}"/>
    <cellStyle name="Comma 2 4 3 2 3 7" xfId="9599" xr:uid="{00000000-0005-0000-0000-00001B260000}"/>
    <cellStyle name="Comma 2 4 3 2 3 8" xfId="4815" xr:uid="{00000000-0005-0000-0000-00001C260000}"/>
    <cellStyle name="Comma 2 4 3 2 4" xfId="142" xr:uid="{00000000-0005-0000-0000-00001D260000}"/>
    <cellStyle name="Comma 2 4 3 2 4 2" xfId="1077" xr:uid="{00000000-0005-0000-0000-00001E260000}"/>
    <cellStyle name="Comma 2 4 3 2 4 2 2" xfId="2299" xr:uid="{00000000-0005-0000-0000-00001F260000}"/>
    <cellStyle name="Comma 2 4 3 2 4 2 2 2" xfId="11594" xr:uid="{00000000-0005-0000-0000-000020260000}"/>
    <cellStyle name="Comma 2 4 3 2 4 2 2 3" xfId="8502" xr:uid="{00000000-0005-0000-0000-000021260000}"/>
    <cellStyle name="Comma 2 4 3 2 4 2 3" xfId="4169" xr:uid="{00000000-0005-0000-0000-000022260000}"/>
    <cellStyle name="Comma 2 4 3 2 4 2 3 2" xfId="13464" xr:uid="{00000000-0005-0000-0000-000023260000}"/>
    <cellStyle name="Comma 2 4 3 2 4 2 3 3" xfId="7280" xr:uid="{00000000-0005-0000-0000-000024260000}"/>
    <cellStyle name="Comma 2 4 3 2 4 2 4" xfId="10372" xr:uid="{00000000-0005-0000-0000-000025260000}"/>
    <cellStyle name="Comma 2 4 3 2 4 2 5" xfId="5410" xr:uid="{00000000-0005-0000-0000-000026260000}"/>
    <cellStyle name="Comma 2 4 3 2 4 3" xfId="753" xr:uid="{00000000-0005-0000-0000-000027260000}"/>
    <cellStyle name="Comma 2 4 3 2 4 3 2" xfId="2910" xr:uid="{00000000-0005-0000-0000-000028260000}"/>
    <cellStyle name="Comma 2 4 3 2 4 3 2 2" xfId="12205" xr:uid="{00000000-0005-0000-0000-000029260000}"/>
    <cellStyle name="Comma 2 4 3 2 4 3 2 3" xfId="9113" xr:uid="{00000000-0005-0000-0000-00002A260000}"/>
    <cellStyle name="Comma 2 4 3 2 4 3 3" xfId="3845" xr:uid="{00000000-0005-0000-0000-00002B260000}"/>
    <cellStyle name="Comma 2 4 3 2 4 3 3 2" xfId="13140" xr:uid="{00000000-0005-0000-0000-00002C260000}"/>
    <cellStyle name="Comma 2 4 3 2 4 3 3 3" xfId="6956" xr:uid="{00000000-0005-0000-0000-00002D260000}"/>
    <cellStyle name="Comma 2 4 3 2 4 3 4" xfId="10048" xr:uid="{00000000-0005-0000-0000-00002E260000}"/>
    <cellStyle name="Comma 2 4 3 2 4 3 5" xfId="6021" xr:uid="{00000000-0005-0000-0000-00002F260000}"/>
    <cellStyle name="Comma 2 4 3 2 4 4" xfId="1975" xr:uid="{00000000-0005-0000-0000-000030260000}"/>
    <cellStyle name="Comma 2 4 3 2 4 4 2" xfId="11270" xr:uid="{00000000-0005-0000-0000-000031260000}"/>
    <cellStyle name="Comma 2 4 3 2 4 4 3" xfId="8178" xr:uid="{00000000-0005-0000-0000-000032260000}"/>
    <cellStyle name="Comma 2 4 3 2 4 5" xfId="3234" xr:uid="{00000000-0005-0000-0000-000033260000}"/>
    <cellStyle name="Comma 2 4 3 2 4 5 2" xfId="12529" xr:uid="{00000000-0005-0000-0000-000034260000}"/>
    <cellStyle name="Comma 2 4 3 2 4 5 3" xfId="6345" xr:uid="{00000000-0005-0000-0000-000035260000}"/>
    <cellStyle name="Comma 2 4 3 2 4 6" xfId="9437" xr:uid="{00000000-0005-0000-0000-000036260000}"/>
    <cellStyle name="Comma 2 4 3 2 4 7" xfId="5086" xr:uid="{00000000-0005-0000-0000-000037260000}"/>
    <cellStyle name="Comma 2 4 3 2 5" xfId="680" xr:uid="{00000000-0005-0000-0000-000038260000}"/>
    <cellStyle name="Comma 2 4 3 2 5 2" xfId="1328" xr:uid="{00000000-0005-0000-0000-000039260000}"/>
    <cellStyle name="Comma 2 4 3 2 5 2 2" xfId="2837" xr:uid="{00000000-0005-0000-0000-00003A260000}"/>
    <cellStyle name="Comma 2 4 3 2 5 2 2 2" xfId="12132" xr:uid="{00000000-0005-0000-0000-00003B260000}"/>
    <cellStyle name="Comma 2 4 3 2 5 2 2 3" xfId="9040" xr:uid="{00000000-0005-0000-0000-00003C260000}"/>
    <cellStyle name="Comma 2 4 3 2 5 2 3" xfId="4420" xr:uid="{00000000-0005-0000-0000-00003D260000}"/>
    <cellStyle name="Comma 2 4 3 2 5 2 3 2" xfId="13715" xr:uid="{00000000-0005-0000-0000-00003E260000}"/>
    <cellStyle name="Comma 2 4 3 2 5 2 3 3" xfId="7531" xr:uid="{00000000-0005-0000-0000-00003F260000}"/>
    <cellStyle name="Comma 2 4 3 2 5 2 4" xfId="10623" xr:uid="{00000000-0005-0000-0000-000040260000}"/>
    <cellStyle name="Comma 2 4 3 2 5 2 5" xfId="5948" xr:uid="{00000000-0005-0000-0000-000041260000}"/>
    <cellStyle name="Comma 2 4 3 2 5 3" xfId="1902" xr:uid="{00000000-0005-0000-0000-000042260000}"/>
    <cellStyle name="Comma 2 4 3 2 5 3 2" xfId="11197" xr:uid="{00000000-0005-0000-0000-000043260000}"/>
    <cellStyle name="Comma 2 4 3 2 5 3 3" xfId="8105" xr:uid="{00000000-0005-0000-0000-000044260000}"/>
    <cellStyle name="Comma 2 4 3 2 5 4" xfId="3772" xr:uid="{00000000-0005-0000-0000-000045260000}"/>
    <cellStyle name="Comma 2 4 3 2 5 4 2" xfId="13067" xr:uid="{00000000-0005-0000-0000-000046260000}"/>
    <cellStyle name="Comma 2 4 3 2 5 4 3" xfId="6883" xr:uid="{00000000-0005-0000-0000-000047260000}"/>
    <cellStyle name="Comma 2 4 3 2 5 5" xfId="9975" xr:uid="{00000000-0005-0000-0000-000048260000}"/>
    <cellStyle name="Comma 2 4 3 2 5 6" xfId="5013" xr:uid="{00000000-0005-0000-0000-000049260000}"/>
    <cellStyle name="Comma 2 4 3 2 6" xfId="1004" xr:uid="{00000000-0005-0000-0000-00004A260000}"/>
    <cellStyle name="Comma 2 4 3 2 6 2" xfId="2226" xr:uid="{00000000-0005-0000-0000-00004B260000}"/>
    <cellStyle name="Comma 2 4 3 2 6 2 2" xfId="11521" xr:uid="{00000000-0005-0000-0000-00004C260000}"/>
    <cellStyle name="Comma 2 4 3 2 6 2 3" xfId="8429" xr:uid="{00000000-0005-0000-0000-00004D260000}"/>
    <cellStyle name="Comma 2 4 3 2 6 3" xfId="4096" xr:uid="{00000000-0005-0000-0000-00004E260000}"/>
    <cellStyle name="Comma 2 4 3 2 6 3 2" xfId="13391" xr:uid="{00000000-0005-0000-0000-00004F260000}"/>
    <cellStyle name="Comma 2 4 3 2 6 3 3" xfId="7207" xr:uid="{00000000-0005-0000-0000-000050260000}"/>
    <cellStyle name="Comma 2 4 3 2 6 4" xfId="10299" xr:uid="{00000000-0005-0000-0000-000051260000}"/>
    <cellStyle name="Comma 2 4 3 2 6 5" xfId="5337" xr:uid="{00000000-0005-0000-0000-000052260000}"/>
    <cellStyle name="Comma 2 4 3 2 7" xfId="409" xr:uid="{00000000-0005-0000-0000-000053260000}"/>
    <cellStyle name="Comma 2 4 3 2 7 2" xfId="2566" xr:uid="{00000000-0005-0000-0000-000054260000}"/>
    <cellStyle name="Comma 2 4 3 2 7 2 2" xfId="11861" xr:uid="{00000000-0005-0000-0000-000055260000}"/>
    <cellStyle name="Comma 2 4 3 2 7 2 3" xfId="8769" xr:uid="{00000000-0005-0000-0000-000056260000}"/>
    <cellStyle name="Comma 2 4 3 2 7 3" xfId="3501" xr:uid="{00000000-0005-0000-0000-000057260000}"/>
    <cellStyle name="Comma 2 4 3 2 7 3 2" xfId="12796" xr:uid="{00000000-0005-0000-0000-000058260000}"/>
    <cellStyle name="Comma 2 4 3 2 7 3 3" xfId="6612" xr:uid="{00000000-0005-0000-0000-000059260000}"/>
    <cellStyle name="Comma 2 4 3 2 7 4" xfId="9704" xr:uid="{00000000-0005-0000-0000-00005A260000}"/>
    <cellStyle name="Comma 2 4 3 2 7 5" xfId="5677" xr:uid="{00000000-0005-0000-0000-00005B260000}"/>
    <cellStyle name="Comma 2 4 3 2 8" xfId="1631" xr:uid="{00000000-0005-0000-0000-00005C260000}"/>
    <cellStyle name="Comma 2 4 3 2 8 2" xfId="10926" xr:uid="{00000000-0005-0000-0000-00005D260000}"/>
    <cellStyle name="Comma 2 4 3 2 8 3" xfId="7834" xr:uid="{00000000-0005-0000-0000-00005E260000}"/>
    <cellStyle name="Comma 2 4 3 2 9" xfId="3161" xr:uid="{00000000-0005-0000-0000-00005F260000}"/>
    <cellStyle name="Comma 2 4 3 2 9 2" xfId="12456" xr:uid="{00000000-0005-0000-0000-000060260000}"/>
    <cellStyle name="Comma 2 4 3 2 9 3" xfId="6272" xr:uid="{00000000-0005-0000-0000-000061260000}"/>
    <cellStyle name="Comma 2 4 3 3" xfId="195" xr:uid="{00000000-0005-0000-0000-000062260000}"/>
    <cellStyle name="Comma 2 4 3 3 2" xfId="806" xr:uid="{00000000-0005-0000-0000-000063260000}"/>
    <cellStyle name="Comma 2 4 3 3 2 2" xfId="1417" xr:uid="{00000000-0005-0000-0000-000064260000}"/>
    <cellStyle name="Comma 2 4 3 3 2 2 2" xfId="2963" xr:uid="{00000000-0005-0000-0000-000065260000}"/>
    <cellStyle name="Comma 2 4 3 3 2 2 2 2" xfId="12258" xr:uid="{00000000-0005-0000-0000-000066260000}"/>
    <cellStyle name="Comma 2 4 3 3 2 2 2 3" xfId="9166" xr:uid="{00000000-0005-0000-0000-000067260000}"/>
    <cellStyle name="Comma 2 4 3 3 2 2 3" xfId="4509" xr:uid="{00000000-0005-0000-0000-000068260000}"/>
    <cellStyle name="Comma 2 4 3 3 2 2 3 2" xfId="13804" xr:uid="{00000000-0005-0000-0000-000069260000}"/>
    <cellStyle name="Comma 2 4 3 3 2 2 3 3" xfId="7620" xr:uid="{00000000-0005-0000-0000-00006A260000}"/>
    <cellStyle name="Comma 2 4 3 3 2 2 4" xfId="10712" xr:uid="{00000000-0005-0000-0000-00006B260000}"/>
    <cellStyle name="Comma 2 4 3 3 2 2 5" xfId="6074" xr:uid="{00000000-0005-0000-0000-00006C260000}"/>
    <cellStyle name="Comma 2 4 3 3 2 3" xfId="2028" xr:uid="{00000000-0005-0000-0000-00006D260000}"/>
    <cellStyle name="Comma 2 4 3 3 2 3 2" xfId="11323" xr:uid="{00000000-0005-0000-0000-00006E260000}"/>
    <cellStyle name="Comma 2 4 3 3 2 3 3" xfId="8231" xr:uid="{00000000-0005-0000-0000-00006F260000}"/>
    <cellStyle name="Comma 2 4 3 3 2 4" xfId="3898" xr:uid="{00000000-0005-0000-0000-000070260000}"/>
    <cellStyle name="Comma 2 4 3 3 2 4 2" xfId="13193" xr:uid="{00000000-0005-0000-0000-000071260000}"/>
    <cellStyle name="Comma 2 4 3 3 2 4 3" xfId="7009" xr:uid="{00000000-0005-0000-0000-000072260000}"/>
    <cellStyle name="Comma 2 4 3 3 2 5" xfId="10101" xr:uid="{00000000-0005-0000-0000-000073260000}"/>
    <cellStyle name="Comma 2 4 3 3 2 6" xfId="5139" xr:uid="{00000000-0005-0000-0000-000074260000}"/>
    <cellStyle name="Comma 2 4 3 3 3" xfId="1130" xr:uid="{00000000-0005-0000-0000-000075260000}"/>
    <cellStyle name="Comma 2 4 3 3 3 2" xfId="2352" xr:uid="{00000000-0005-0000-0000-000076260000}"/>
    <cellStyle name="Comma 2 4 3 3 3 2 2" xfId="11647" xr:uid="{00000000-0005-0000-0000-000077260000}"/>
    <cellStyle name="Comma 2 4 3 3 3 2 3" xfId="8555" xr:uid="{00000000-0005-0000-0000-000078260000}"/>
    <cellStyle name="Comma 2 4 3 3 3 3" xfId="4222" xr:uid="{00000000-0005-0000-0000-000079260000}"/>
    <cellStyle name="Comma 2 4 3 3 3 3 2" xfId="13517" xr:uid="{00000000-0005-0000-0000-00007A260000}"/>
    <cellStyle name="Comma 2 4 3 3 3 3 3" xfId="7333" xr:uid="{00000000-0005-0000-0000-00007B260000}"/>
    <cellStyle name="Comma 2 4 3 3 3 4" xfId="10425" xr:uid="{00000000-0005-0000-0000-00007C260000}"/>
    <cellStyle name="Comma 2 4 3 3 3 5" xfId="5463" xr:uid="{00000000-0005-0000-0000-00007D260000}"/>
    <cellStyle name="Comma 2 4 3 3 4" xfId="535" xr:uid="{00000000-0005-0000-0000-00007E260000}"/>
    <cellStyle name="Comma 2 4 3 3 4 2" xfId="2692" xr:uid="{00000000-0005-0000-0000-00007F260000}"/>
    <cellStyle name="Comma 2 4 3 3 4 2 2" xfId="11987" xr:uid="{00000000-0005-0000-0000-000080260000}"/>
    <cellStyle name="Comma 2 4 3 3 4 2 3" xfId="8895" xr:uid="{00000000-0005-0000-0000-000081260000}"/>
    <cellStyle name="Comma 2 4 3 3 4 3" xfId="3627" xr:uid="{00000000-0005-0000-0000-000082260000}"/>
    <cellStyle name="Comma 2 4 3 3 4 3 2" xfId="12922" xr:uid="{00000000-0005-0000-0000-000083260000}"/>
    <cellStyle name="Comma 2 4 3 3 4 3 3" xfId="6738" xr:uid="{00000000-0005-0000-0000-000084260000}"/>
    <cellStyle name="Comma 2 4 3 3 4 4" xfId="9830" xr:uid="{00000000-0005-0000-0000-000085260000}"/>
    <cellStyle name="Comma 2 4 3 3 4 5" xfId="5803" xr:uid="{00000000-0005-0000-0000-000086260000}"/>
    <cellStyle name="Comma 2 4 3 3 5" xfId="1757" xr:uid="{00000000-0005-0000-0000-000087260000}"/>
    <cellStyle name="Comma 2 4 3 3 5 2" xfId="11052" xr:uid="{00000000-0005-0000-0000-000088260000}"/>
    <cellStyle name="Comma 2 4 3 3 5 3" xfId="7960" xr:uid="{00000000-0005-0000-0000-000089260000}"/>
    <cellStyle name="Comma 2 4 3 3 6" xfId="3287" xr:uid="{00000000-0005-0000-0000-00008A260000}"/>
    <cellStyle name="Comma 2 4 3 3 6 2" xfId="12582" xr:uid="{00000000-0005-0000-0000-00008B260000}"/>
    <cellStyle name="Comma 2 4 3 3 6 3" xfId="6398" xr:uid="{00000000-0005-0000-0000-00008C260000}"/>
    <cellStyle name="Comma 2 4 3 3 7" xfId="9490" xr:uid="{00000000-0005-0000-0000-00008D260000}"/>
    <cellStyle name="Comma 2 4 3 3 8" xfId="4868" xr:uid="{00000000-0005-0000-0000-00008E260000}"/>
    <cellStyle name="Comma 2 4 3 4" xfId="268" xr:uid="{00000000-0005-0000-0000-00008F260000}"/>
    <cellStyle name="Comma 2 4 3 4 2" xfId="879" xr:uid="{00000000-0005-0000-0000-000090260000}"/>
    <cellStyle name="Comma 2 4 3 4 2 2" xfId="1490" xr:uid="{00000000-0005-0000-0000-000091260000}"/>
    <cellStyle name="Comma 2 4 3 4 2 2 2" xfId="3036" xr:uid="{00000000-0005-0000-0000-000092260000}"/>
    <cellStyle name="Comma 2 4 3 4 2 2 2 2" xfId="12331" xr:uid="{00000000-0005-0000-0000-000093260000}"/>
    <cellStyle name="Comma 2 4 3 4 2 2 2 3" xfId="9239" xr:uid="{00000000-0005-0000-0000-000094260000}"/>
    <cellStyle name="Comma 2 4 3 4 2 2 3" xfId="4582" xr:uid="{00000000-0005-0000-0000-000095260000}"/>
    <cellStyle name="Comma 2 4 3 4 2 2 3 2" xfId="13877" xr:uid="{00000000-0005-0000-0000-000096260000}"/>
    <cellStyle name="Comma 2 4 3 4 2 2 3 3" xfId="7693" xr:uid="{00000000-0005-0000-0000-000097260000}"/>
    <cellStyle name="Comma 2 4 3 4 2 2 4" xfId="10785" xr:uid="{00000000-0005-0000-0000-000098260000}"/>
    <cellStyle name="Comma 2 4 3 4 2 2 5" xfId="6147" xr:uid="{00000000-0005-0000-0000-000099260000}"/>
    <cellStyle name="Comma 2 4 3 4 2 3" xfId="2101" xr:uid="{00000000-0005-0000-0000-00009A260000}"/>
    <cellStyle name="Comma 2 4 3 4 2 3 2" xfId="11396" xr:uid="{00000000-0005-0000-0000-00009B260000}"/>
    <cellStyle name="Comma 2 4 3 4 2 3 3" xfId="8304" xr:uid="{00000000-0005-0000-0000-00009C260000}"/>
    <cellStyle name="Comma 2 4 3 4 2 4" xfId="3971" xr:uid="{00000000-0005-0000-0000-00009D260000}"/>
    <cellStyle name="Comma 2 4 3 4 2 4 2" xfId="13266" xr:uid="{00000000-0005-0000-0000-00009E260000}"/>
    <cellStyle name="Comma 2 4 3 4 2 4 3" xfId="7082" xr:uid="{00000000-0005-0000-0000-00009F260000}"/>
    <cellStyle name="Comma 2 4 3 4 2 5" xfId="10174" xr:uid="{00000000-0005-0000-0000-0000A0260000}"/>
    <cellStyle name="Comma 2 4 3 4 2 6" xfId="5212" xr:uid="{00000000-0005-0000-0000-0000A1260000}"/>
    <cellStyle name="Comma 2 4 3 4 3" xfId="1203" xr:uid="{00000000-0005-0000-0000-0000A2260000}"/>
    <cellStyle name="Comma 2 4 3 4 3 2" xfId="2425" xr:uid="{00000000-0005-0000-0000-0000A3260000}"/>
    <cellStyle name="Comma 2 4 3 4 3 2 2" xfId="11720" xr:uid="{00000000-0005-0000-0000-0000A4260000}"/>
    <cellStyle name="Comma 2 4 3 4 3 2 3" xfId="8628" xr:uid="{00000000-0005-0000-0000-0000A5260000}"/>
    <cellStyle name="Comma 2 4 3 4 3 3" xfId="4295" xr:uid="{00000000-0005-0000-0000-0000A6260000}"/>
    <cellStyle name="Comma 2 4 3 4 3 3 2" xfId="13590" xr:uid="{00000000-0005-0000-0000-0000A7260000}"/>
    <cellStyle name="Comma 2 4 3 4 3 3 3" xfId="7406" xr:uid="{00000000-0005-0000-0000-0000A8260000}"/>
    <cellStyle name="Comma 2 4 3 4 3 4" xfId="10498" xr:uid="{00000000-0005-0000-0000-0000A9260000}"/>
    <cellStyle name="Comma 2 4 3 4 3 5" xfId="5536" xr:uid="{00000000-0005-0000-0000-0000AA260000}"/>
    <cellStyle name="Comma 2 4 3 4 4" xfId="446" xr:uid="{00000000-0005-0000-0000-0000AB260000}"/>
    <cellStyle name="Comma 2 4 3 4 4 2" xfId="2603" xr:uid="{00000000-0005-0000-0000-0000AC260000}"/>
    <cellStyle name="Comma 2 4 3 4 4 2 2" xfId="11898" xr:uid="{00000000-0005-0000-0000-0000AD260000}"/>
    <cellStyle name="Comma 2 4 3 4 4 2 3" xfId="8806" xr:uid="{00000000-0005-0000-0000-0000AE260000}"/>
    <cellStyle name="Comma 2 4 3 4 4 3" xfId="3538" xr:uid="{00000000-0005-0000-0000-0000AF260000}"/>
    <cellStyle name="Comma 2 4 3 4 4 3 2" xfId="12833" xr:uid="{00000000-0005-0000-0000-0000B0260000}"/>
    <cellStyle name="Comma 2 4 3 4 4 3 3" xfId="6649" xr:uid="{00000000-0005-0000-0000-0000B1260000}"/>
    <cellStyle name="Comma 2 4 3 4 4 4" xfId="9741" xr:uid="{00000000-0005-0000-0000-0000B2260000}"/>
    <cellStyle name="Comma 2 4 3 4 4 5" xfId="5714" xr:uid="{00000000-0005-0000-0000-0000B3260000}"/>
    <cellStyle name="Comma 2 4 3 4 5" xfId="1668" xr:uid="{00000000-0005-0000-0000-0000B4260000}"/>
    <cellStyle name="Comma 2 4 3 4 5 2" xfId="10963" xr:uid="{00000000-0005-0000-0000-0000B5260000}"/>
    <cellStyle name="Comma 2 4 3 4 5 3" xfId="7871" xr:uid="{00000000-0005-0000-0000-0000B6260000}"/>
    <cellStyle name="Comma 2 4 3 4 6" xfId="3360" xr:uid="{00000000-0005-0000-0000-0000B7260000}"/>
    <cellStyle name="Comma 2 4 3 4 6 2" xfId="12655" xr:uid="{00000000-0005-0000-0000-0000B8260000}"/>
    <cellStyle name="Comma 2 4 3 4 6 3" xfId="6471" xr:uid="{00000000-0005-0000-0000-0000B9260000}"/>
    <cellStyle name="Comma 2 4 3 4 7" xfId="9563" xr:uid="{00000000-0005-0000-0000-0000BA260000}"/>
    <cellStyle name="Comma 2 4 3 4 8" xfId="4779" xr:uid="{00000000-0005-0000-0000-0000BB260000}"/>
    <cellStyle name="Comma 2 4 3 5" xfId="106" xr:uid="{00000000-0005-0000-0000-0000BC260000}"/>
    <cellStyle name="Comma 2 4 3 5 2" xfId="717" xr:uid="{00000000-0005-0000-0000-0000BD260000}"/>
    <cellStyle name="Comma 2 4 3 5 2 2" xfId="1364" xr:uid="{00000000-0005-0000-0000-0000BE260000}"/>
    <cellStyle name="Comma 2 4 3 5 2 2 2" xfId="2874" xr:uid="{00000000-0005-0000-0000-0000BF260000}"/>
    <cellStyle name="Comma 2 4 3 5 2 2 2 2" xfId="12169" xr:uid="{00000000-0005-0000-0000-0000C0260000}"/>
    <cellStyle name="Comma 2 4 3 5 2 2 2 3" xfId="9077" xr:uid="{00000000-0005-0000-0000-0000C1260000}"/>
    <cellStyle name="Comma 2 4 3 5 2 2 3" xfId="4456" xr:uid="{00000000-0005-0000-0000-0000C2260000}"/>
    <cellStyle name="Comma 2 4 3 5 2 2 3 2" xfId="13751" xr:uid="{00000000-0005-0000-0000-0000C3260000}"/>
    <cellStyle name="Comma 2 4 3 5 2 2 3 3" xfId="7567" xr:uid="{00000000-0005-0000-0000-0000C4260000}"/>
    <cellStyle name="Comma 2 4 3 5 2 2 4" xfId="10659" xr:uid="{00000000-0005-0000-0000-0000C5260000}"/>
    <cellStyle name="Comma 2 4 3 5 2 2 5" xfId="5985" xr:uid="{00000000-0005-0000-0000-0000C6260000}"/>
    <cellStyle name="Comma 2 4 3 5 2 3" xfId="1939" xr:uid="{00000000-0005-0000-0000-0000C7260000}"/>
    <cellStyle name="Comma 2 4 3 5 2 3 2" xfId="11234" xr:uid="{00000000-0005-0000-0000-0000C8260000}"/>
    <cellStyle name="Comma 2 4 3 5 2 3 3" xfId="8142" xr:uid="{00000000-0005-0000-0000-0000C9260000}"/>
    <cellStyle name="Comma 2 4 3 5 2 4" xfId="3809" xr:uid="{00000000-0005-0000-0000-0000CA260000}"/>
    <cellStyle name="Comma 2 4 3 5 2 4 2" xfId="13104" xr:uid="{00000000-0005-0000-0000-0000CB260000}"/>
    <cellStyle name="Comma 2 4 3 5 2 4 3" xfId="6920" xr:uid="{00000000-0005-0000-0000-0000CC260000}"/>
    <cellStyle name="Comma 2 4 3 5 2 5" xfId="10012" xr:uid="{00000000-0005-0000-0000-0000CD260000}"/>
    <cellStyle name="Comma 2 4 3 5 2 6" xfId="5050" xr:uid="{00000000-0005-0000-0000-0000CE260000}"/>
    <cellStyle name="Comma 2 4 3 5 3" xfId="1041" xr:uid="{00000000-0005-0000-0000-0000CF260000}"/>
    <cellStyle name="Comma 2 4 3 5 3 2" xfId="2263" xr:uid="{00000000-0005-0000-0000-0000D0260000}"/>
    <cellStyle name="Comma 2 4 3 5 3 2 2" xfId="11558" xr:uid="{00000000-0005-0000-0000-0000D1260000}"/>
    <cellStyle name="Comma 2 4 3 5 3 2 3" xfId="8466" xr:uid="{00000000-0005-0000-0000-0000D2260000}"/>
    <cellStyle name="Comma 2 4 3 5 3 3" xfId="4133" xr:uid="{00000000-0005-0000-0000-0000D3260000}"/>
    <cellStyle name="Comma 2 4 3 5 3 3 2" xfId="13428" xr:uid="{00000000-0005-0000-0000-0000D4260000}"/>
    <cellStyle name="Comma 2 4 3 5 3 3 3" xfId="7244" xr:uid="{00000000-0005-0000-0000-0000D5260000}"/>
    <cellStyle name="Comma 2 4 3 5 3 4" xfId="10336" xr:uid="{00000000-0005-0000-0000-0000D6260000}"/>
    <cellStyle name="Comma 2 4 3 5 3 5" xfId="5374" xr:uid="{00000000-0005-0000-0000-0000D7260000}"/>
    <cellStyle name="Comma 2 4 3 5 4" xfId="597" xr:uid="{00000000-0005-0000-0000-0000D8260000}"/>
    <cellStyle name="Comma 2 4 3 5 4 2" xfId="2754" xr:uid="{00000000-0005-0000-0000-0000D9260000}"/>
    <cellStyle name="Comma 2 4 3 5 4 2 2" xfId="12049" xr:uid="{00000000-0005-0000-0000-0000DA260000}"/>
    <cellStyle name="Comma 2 4 3 5 4 2 3" xfId="8957" xr:uid="{00000000-0005-0000-0000-0000DB260000}"/>
    <cellStyle name="Comma 2 4 3 5 4 3" xfId="3689" xr:uid="{00000000-0005-0000-0000-0000DC260000}"/>
    <cellStyle name="Comma 2 4 3 5 4 3 2" xfId="12984" xr:uid="{00000000-0005-0000-0000-0000DD260000}"/>
    <cellStyle name="Comma 2 4 3 5 4 3 3" xfId="6800" xr:uid="{00000000-0005-0000-0000-0000DE260000}"/>
    <cellStyle name="Comma 2 4 3 5 4 4" xfId="9892" xr:uid="{00000000-0005-0000-0000-0000DF260000}"/>
    <cellStyle name="Comma 2 4 3 5 4 5" xfId="5865" xr:uid="{00000000-0005-0000-0000-0000E0260000}"/>
    <cellStyle name="Comma 2 4 3 5 5" xfId="1819" xr:uid="{00000000-0005-0000-0000-0000E1260000}"/>
    <cellStyle name="Comma 2 4 3 5 5 2" xfId="11114" xr:uid="{00000000-0005-0000-0000-0000E2260000}"/>
    <cellStyle name="Comma 2 4 3 5 5 3" xfId="8022" xr:uid="{00000000-0005-0000-0000-0000E3260000}"/>
    <cellStyle name="Comma 2 4 3 5 6" xfId="3198" xr:uid="{00000000-0005-0000-0000-0000E4260000}"/>
    <cellStyle name="Comma 2 4 3 5 6 2" xfId="12493" xr:uid="{00000000-0005-0000-0000-0000E5260000}"/>
    <cellStyle name="Comma 2 4 3 5 6 3" xfId="6309" xr:uid="{00000000-0005-0000-0000-0000E6260000}"/>
    <cellStyle name="Comma 2 4 3 5 7" xfId="9401" xr:uid="{00000000-0005-0000-0000-0000E7260000}"/>
    <cellStyle name="Comma 2 4 3 5 8" xfId="4930" xr:uid="{00000000-0005-0000-0000-0000E8260000}"/>
    <cellStyle name="Comma 2 4 3 6" xfId="643" xr:uid="{00000000-0005-0000-0000-0000E9260000}"/>
    <cellStyle name="Comma 2 4 3 6 2" xfId="1291" xr:uid="{00000000-0005-0000-0000-0000EA260000}"/>
    <cellStyle name="Comma 2 4 3 6 2 2" xfId="2800" xr:uid="{00000000-0005-0000-0000-0000EB260000}"/>
    <cellStyle name="Comma 2 4 3 6 2 2 2" xfId="12095" xr:uid="{00000000-0005-0000-0000-0000EC260000}"/>
    <cellStyle name="Comma 2 4 3 6 2 2 3" xfId="9003" xr:uid="{00000000-0005-0000-0000-0000ED260000}"/>
    <cellStyle name="Comma 2 4 3 6 2 3" xfId="4383" xr:uid="{00000000-0005-0000-0000-0000EE260000}"/>
    <cellStyle name="Comma 2 4 3 6 2 3 2" xfId="13678" xr:uid="{00000000-0005-0000-0000-0000EF260000}"/>
    <cellStyle name="Comma 2 4 3 6 2 3 3" xfId="7494" xr:uid="{00000000-0005-0000-0000-0000F0260000}"/>
    <cellStyle name="Comma 2 4 3 6 2 4" xfId="10586" xr:uid="{00000000-0005-0000-0000-0000F1260000}"/>
    <cellStyle name="Comma 2 4 3 6 2 5" xfId="5911" xr:uid="{00000000-0005-0000-0000-0000F2260000}"/>
    <cellStyle name="Comma 2 4 3 6 3" xfId="1865" xr:uid="{00000000-0005-0000-0000-0000F3260000}"/>
    <cellStyle name="Comma 2 4 3 6 3 2" xfId="11160" xr:uid="{00000000-0005-0000-0000-0000F4260000}"/>
    <cellStyle name="Comma 2 4 3 6 3 3" xfId="8068" xr:uid="{00000000-0005-0000-0000-0000F5260000}"/>
    <cellStyle name="Comma 2 4 3 6 4" xfId="3735" xr:uid="{00000000-0005-0000-0000-0000F6260000}"/>
    <cellStyle name="Comma 2 4 3 6 4 2" xfId="13030" xr:uid="{00000000-0005-0000-0000-0000F7260000}"/>
    <cellStyle name="Comma 2 4 3 6 4 3" xfId="6846" xr:uid="{00000000-0005-0000-0000-0000F8260000}"/>
    <cellStyle name="Comma 2 4 3 6 5" xfId="9938" xr:uid="{00000000-0005-0000-0000-0000F9260000}"/>
    <cellStyle name="Comma 2 4 3 6 6" xfId="4976" xr:uid="{00000000-0005-0000-0000-0000FA260000}"/>
    <cellStyle name="Comma 2 4 3 7" xfId="967" xr:uid="{00000000-0005-0000-0000-0000FB260000}"/>
    <cellStyle name="Comma 2 4 3 7 2" xfId="2189" xr:uid="{00000000-0005-0000-0000-0000FC260000}"/>
    <cellStyle name="Comma 2 4 3 7 2 2" xfId="11484" xr:uid="{00000000-0005-0000-0000-0000FD260000}"/>
    <cellStyle name="Comma 2 4 3 7 2 3" xfId="8392" xr:uid="{00000000-0005-0000-0000-0000FE260000}"/>
    <cellStyle name="Comma 2 4 3 7 3" xfId="4059" xr:uid="{00000000-0005-0000-0000-0000FF260000}"/>
    <cellStyle name="Comma 2 4 3 7 3 2" xfId="13354" xr:uid="{00000000-0005-0000-0000-000000270000}"/>
    <cellStyle name="Comma 2 4 3 7 3 3" xfId="7170" xr:uid="{00000000-0005-0000-0000-000001270000}"/>
    <cellStyle name="Comma 2 4 3 7 4" xfId="10262" xr:uid="{00000000-0005-0000-0000-000002270000}"/>
    <cellStyle name="Comma 2 4 3 7 5" xfId="5300" xr:uid="{00000000-0005-0000-0000-000003270000}"/>
    <cellStyle name="Comma 2 4 3 8" xfId="373" xr:uid="{00000000-0005-0000-0000-000004270000}"/>
    <cellStyle name="Comma 2 4 3 8 2" xfId="2530" xr:uid="{00000000-0005-0000-0000-000005270000}"/>
    <cellStyle name="Comma 2 4 3 8 2 2" xfId="11825" xr:uid="{00000000-0005-0000-0000-000006270000}"/>
    <cellStyle name="Comma 2 4 3 8 2 3" xfId="8733" xr:uid="{00000000-0005-0000-0000-000007270000}"/>
    <cellStyle name="Comma 2 4 3 8 3" xfId="3465" xr:uid="{00000000-0005-0000-0000-000008270000}"/>
    <cellStyle name="Comma 2 4 3 8 3 2" xfId="12760" xr:uid="{00000000-0005-0000-0000-000009270000}"/>
    <cellStyle name="Comma 2 4 3 8 3 3" xfId="6576" xr:uid="{00000000-0005-0000-0000-00000A270000}"/>
    <cellStyle name="Comma 2 4 3 8 4" xfId="9668" xr:uid="{00000000-0005-0000-0000-00000B270000}"/>
    <cellStyle name="Comma 2 4 3 8 5" xfId="5641" xr:uid="{00000000-0005-0000-0000-00000C270000}"/>
    <cellStyle name="Comma 2 4 3 9" xfId="1595" xr:uid="{00000000-0005-0000-0000-00000D270000}"/>
    <cellStyle name="Comma 2 4 3 9 2" xfId="10890" xr:uid="{00000000-0005-0000-0000-00000E270000}"/>
    <cellStyle name="Comma 2 4 3 9 3" xfId="7798" xr:uid="{00000000-0005-0000-0000-00000F270000}"/>
    <cellStyle name="Comma 2 4 4" xfId="49" xr:uid="{00000000-0005-0000-0000-000010270000}"/>
    <cellStyle name="Comma 2 4 4 10" xfId="9344" xr:uid="{00000000-0005-0000-0000-000011270000}"/>
    <cellStyle name="Comma 2 4 4 11" xfId="4722" xr:uid="{00000000-0005-0000-0000-000012270000}"/>
    <cellStyle name="Comma 2 4 4 2" xfId="211" xr:uid="{00000000-0005-0000-0000-000013270000}"/>
    <cellStyle name="Comma 2 4 4 2 2" xfId="822" xr:uid="{00000000-0005-0000-0000-000014270000}"/>
    <cellStyle name="Comma 2 4 4 2 2 2" xfId="1433" xr:uid="{00000000-0005-0000-0000-000015270000}"/>
    <cellStyle name="Comma 2 4 4 2 2 2 2" xfId="2979" xr:uid="{00000000-0005-0000-0000-000016270000}"/>
    <cellStyle name="Comma 2 4 4 2 2 2 2 2" xfId="12274" xr:uid="{00000000-0005-0000-0000-000017270000}"/>
    <cellStyle name="Comma 2 4 4 2 2 2 2 3" xfId="9182" xr:uid="{00000000-0005-0000-0000-000018270000}"/>
    <cellStyle name="Comma 2 4 4 2 2 2 3" xfId="4525" xr:uid="{00000000-0005-0000-0000-000019270000}"/>
    <cellStyle name="Comma 2 4 4 2 2 2 3 2" xfId="13820" xr:uid="{00000000-0005-0000-0000-00001A270000}"/>
    <cellStyle name="Comma 2 4 4 2 2 2 3 3" xfId="7636" xr:uid="{00000000-0005-0000-0000-00001B270000}"/>
    <cellStyle name="Comma 2 4 4 2 2 2 4" xfId="10728" xr:uid="{00000000-0005-0000-0000-00001C270000}"/>
    <cellStyle name="Comma 2 4 4 2 2 2 5" xfId="6090" xr:uid="{00000000-0005-0000-0000-00001D270000}"/>
    <cellStyle name="Comma 2 4 4 2 2 3" xfId="2044" xr:uid="{00000000-0005-0000-0000-00001E270000}"/>
    <cellStyle name="Comma 2 4 4 2 2 3 2" xfId="11339" xr:uid="{00000000-0005-0000-0000-00001F270000}"/>
    <cellStyle name="Comma 2 4 4 2 2 3 3" xfId="8247" xr:uid="{00000000-0005-0000-0000-000020270000}"/>
    <cellStyle name="Comma 2 4 4 2 2 4" xfId="3914" xr:uid="{00000000-0005-0000-0000-000021270000}"/>
    <cellStyle name="Comma 2 4 4 2 2 4 2" xfId="13209" xr:uid="{00000000-0005-0000-0000-000022270000}"/>
    <cellStyle name="Comma 2 4 4 2 2 4 3" xfId="7025" xr:uid="{00000000-0005-0000-0000-000023270000}"/>
    <cellStyle name="Comma 2 4 4 2 2 5" xfId="10117" xr:uid="{00000000-0005-0000-0000-000024270000}"/>
    <cellStyle name="Comma 2 4 4 2 2 6" xfId="5155" xr:uid="{00000000-0005-0000-0000-000025270000}"/>
    <cellStyle name="Comma 2 4 4 2 3" xfId="1146" xr:uid="{00000000-0005-0000-0000-000026270000}"/>
    <cellStyle name="Comma 2 4 4 2 3 2" xfId="2368" xr:uid="{00000000-0005-0000-0000-000027270000}"/>
    <cellStyle name="Comma 2 4 4 2 3 2 2" xfId="11663" xr:uid="{00000000-0005-0000-0000-000028270000}"/>
    <cellStyle name="Comma 2 4 4 2 3 2 3" xfId="8571" xr:uid="{00000000-0005-0000-0000-000029270000}"/>
    <cellStyle name="Comma 2 4 4 2 3 3" xfId="4238" xr:uid="{00000000-0005-0000-0000-00002A270000}"/>
    <cellStyle name="Comma 2 4 4 2 3 3 2" xfId="13533" xr:uid="{00000000-0005-0000-0000-00002B270000}"/>
    <cellStyle name="Comma 2 4 4 2 3 3 3" xfId="7349" xr:uid="{00000000-0005-0000-0000-00002C270000}"/>
    <cellStyle name="Comma 2 4 4 2 3 4" xfId="10441" xr:uid="{00000000-0005-0000-0000-00002D270000}"/>
    <cellStyle name="Comma 2 4 4 2 3 5" xfId="5479" xr:uid="{00000000-0005-0000-0000-00002E270000}"/>
    <cellStyle name="Comma 2 4 4 2 4" xfId="551" xr:uid="{00000000-0005-0000-0000-00002F270000}"/>
    <cellStyle name="Comma 2 4 4 2 4 2" xfId="2708" xr:uid="{00000000-0005-0000-0000-000030270000}"/>
    <cellStyle name="Comma 2 4 4 2 4 2 2" xfId="12003" xr:uid="{00000000-0005-0000-0000-000031270000}"/>
    <cellStyle name="Comma 2 4 4 2 4 2 3" xfId="8911" xr:uid="{00000000-0005-0000-0000-000032270000}"/>
    <cellStyle name="Comma 2 4 4 2 4 3" xfId="3643" xr:uid="{00000000-0005-0000-0000-000033270000}"/>
    <cellStyle name="Comma 2 4 4 2 4 3 2" xfId="12938" xr:uid="{00000000-0005-0000-0000-000034270000}"/>
    <cellStyle name="Comma 2 4 4 2 4 3 3" xfId="6754" xr:uid="{00000000-0005-0000-0000-000035270000}"/>
    <cellStyle name="Comma 2 4 4 2 4 4" xfId="9846" xr:uid="{00000000-0005-0000-0000-000036270000}"/>
    <cellStyle name="Comma 2 4 4 2 4 5" xfId="5819" xr:uid="{00000000-0005-0000-0000-000037270000}"/>
    <cellStyle name="Comma 2 4 4 2 5" xfId="1773" xr:uid="{00000000-0005-0000-0000-000038270000}"/>
    <cellStyle name="Comma 2 4 4 2 5 2" xfId="11068" xr:uid="{00000000-0005-0000-0000-000039270000}"/>
    <cellStyle name="Comma 2 4 4 2 5 3" xfId="7976" xr:uid="{00000000-0005-0000-0000-00003A270000}"/>
    <cellStyle name="Comma 2 4 4 2 6" xfId="3303" xr:uid="{00000000-0005-0000-0000-00003B270000}"/>
    <cellStyle name="Comma 2 4 4 2 6 2" xfId="12598" xr:uid="{00000000-0005-0000-0000-00003C270000}"/>
    <cellStyle name="Comma 2 4 4 2 6 3" xfId="6414" xr:uid="{00000000-0005-0000-0000-00003D270000}"/>
    <cellStyle name="Comma 2 4 4 2 7" xfId="9506" xr:uid="{00000000-0005-0000-0000-00003E270000}"/>
    <cellStyle name="Comma 2 4 4 2 8" xfId="4884" xr:uid="{00000000-0005-0000-0000-00003F270000}"/>
    <cellStyle name="Comma 2 4 4 3" xfId="284" xr:uid="{00000000-0005-0000-0000-000040270000}"/>
    <cellStyle name="Comma 2 4 4 3 2" xfId="895" xr:uid="{00000000-0005-0000-0000-000041270000}"/>
    <cellStyle name="Comma 2 4 4 3 2 2" xfId="1506" xr:uid="{00000000-0005-0000-0000-000042270000}"/>
    <cellStyle name="Comma 2 4 4 3 2 2 2" xfId="3052" xr:uid="{00000000-0005-0000-0000-000043270000}"/>
    <cellStyle name="Comma 2 4 4 3 2 2 2 2" xfId="12347" xr:uid="{00000000-0005-0000-0000-000044270000}"/>
    <cellStyle name="Comma 2 4 4 3 2 2 2 3" xfId="9255" xr:uid="{00000000-0005-0000-0000-000045270000}"/>
    <cellStyle name="Comma 2 4 4 3 2 2 3" xfId="4598" xr:uid="{00000000-0005-0000-0000-000046270000}"/>
    <cellStyle name="Comma 2 4 4 3 2 2 3 2" xfId="13893" xr:uid="{00000000-0005-0000-0000-000047270000}"/>
    <cellStyle name="Comma 2 4 4 3 2 2 3 3" xfId="7709" xr:uid="{00000000-0005-0000-0000-000048270000}"/>
    <cellStyle name="Comma 2 4 4 3 2 2 4" xfId="10801" xr:uid="{00000000-0005-0000-0000-000049270000}"/>
    <cellStyle name="Comma 2 4 4 3 2 2 5" xfId="6163" xr:uid="{00000000-0005-0000-0000-00004A270000}"/>
    <cellStyle name="Comma 2 4 4 3 2 3" xfId="2117" xr:uid="{00000000-0005-0000-0000-00004B270000}"/>
    <cellStyle name="Comma 2 4 4 3 2 3 2" xfId="11412" xr:uid="{00000000-0005-0000-0000-00004C270000}"/>
    <cellStyle name="Comma 2 4 4 3 2 3 3" xfId="8320" xr:uid="{00000000-0005-0000-0000-00004D270000}"/>
    <cellStyle name="Comma 2 4 4 3 2 4" xfId="3987" xr:uid="{00000000-0005-0000-0000-00004E270000}"/>
    <cellStyle name="Comma 2 4 4 3 2 4 2" xfId="13282" xr:uid="{00000000-0005-0000-0000-00004F270000}"/>
    <cellStyle name="Comma 2 4 4 3 2 4 3" xfId="7098" xr:uid="{00000000-0005-0000-0000-000050270000}"/>
    <cellStyle name="Comma 2 4 4 3 2 5" xfId="10190" xr:uid="{00000000-0005-0000-0000-000051270000}"/>
    <cellStyle name="Comma 2 4 4 3 2 6" xfId="5228" xr:uid="{00000000-0005-0000-0000-000052270000}"/>
    <cellStyle name="Comma 2 4 4 3 3" xfId="1219" xr:uid="{00000000-0005-0000-0000-000053270000}"/>
    <cellStyle name="Comma 2 4 4 3 3 2" xfId="2441" xr:uid="{00000000-0005-0000-0000-000054270000}"/>
    <cellStyle name="Comma 2 4 4 3 3 2 2" xfId="11736" xr:uid="{00000000-0005-0000-0000-000055270000}"/>
    <cellStyle name="Comma 2 4 4 3 3 2 3" xfId="8644" xr:uid="{00000000-0005-0000-0000-000056270000}"/>
    <cellStyle name="Comma 2 4 4 3 3 3" xfId="4311" xr:uid="{00000000-0005-0000-0000-000057270000}"/>
    <cellStyle name="Comma 2 4 4 3 3 3 2" xfId="13606" xr:uid="{00000000-0005-0000-0000-000058270000}"/>
    <cellStyle name="Comma 2 4 4 3 3 3 3" xfId="7422" xr:uid="{00000000-0005-0000-0000-000059270000}"/>
    <cellStyle name="Comma 2 4 4 3 3 4" xfId="10514" xr:uid="{00000000-0005-0000-0000-00005A270000}"/>
    <cellStyle name="Comma 2 4 4 3 3 5" xfId="5552" xr:uid="{00000000-0005-0000-0000-00005B270000}"/>
    <cellStyle name="Comma 2 4 4 3 4" xfId="462" xr:uid="{00000000-0005-0000-0000-00005C270000}"/>
    <cellStyle name="Comma 2 4 4 3 4 2" xfId="2619" xr:uid="{00000000-0005-0000-0000-00005D270000}"/>
    <cellStyle name="Comma 2 4 4 3 4 2 2" xfId="11914" xr:uid="{00000000-0005-0000-0000-00005E270000}"/>
    <cellStyle name="Comma 2 4 4 3 4 2 3" xfId="8822" xr:uid="{00000000-0005-0000-0000-00005F270000}"/>
    <cellStyle name="Comma 2 4 4 3 4 3" xfId="3554" xr:uid="{00000000-0005-0000-0000-000060270000}"/>
    <cellStyle name="Comma 2 4 4 3 4 3 2" xfId="12849" xr:uid="{00000000-0005-0000-0000-000061270000}"/>
    <cellStyle name="Comma 2 4 4 3 4 3 3" xfId="6665" xr:uid="{00000000-0005-0000-0000-000062270000}"/>
    <cellStyle name="Comma 2 4 4 3 4 4" xfId="9757" xr:uid="{00000000-0005-0000-0000-000063270000}"/>
    <cellStyle name="Comma 2 4 4 3 4 5" xfId="5730" xr:uid="{00000000-0005-0000-0000-000064270000}"/>
    <cellStyle name="Comma 2 4 4 3 5" xfId="1684" xr:uid="{00000000-0005-0000-0000-000065270000}"/>
    <cellStyle name="Comma 2 4 4 3 5 2" xfId="10979" xr:uid="{00000000-0005-0000-0000-000066270000}"/>
    <cellStyle name="Comma 2 4 4 3 5 3" xfId="7887" xr:uid="{00000000-0005-0000-0000-000067270000}"/>
    <cellStyle name="Comma 2 4 4 3 6" xfId="3376" xr:uid="{00000000-0005-0000-0000-000068270000}"/>
    <cellStyle name="Comma 2 4 4 3 6 2" xfId="12671" xr:uid="{00000000-0005-0000-0000-000069270000}"/>
    <cellStyle name="Comma 2 4 4 3 6 3" xfId="6487" xr:uid="{00000000-0005-0000-0000-00006A270000}"/>
    <cellStyle name="Comma 2 4 4 3 7" xfId="9579" xr:uid="{00000000-0005-0000-0000-00006B270000}"/>
    <cellStyle name="Comma 2 4 4 3 8" xfId="4795" xr:uid="{00000000-0005-0000-0000-00006C270000}"/>
    <cellStyle name="Comma 2 4 4 4" xfId="122" xr:uid="{00000000-0005-0000-0000-00006D270000}"/>
    <cellStyle name="Comma 2 4 4 4 2" xfId="1057" xr:uid="{00000000-0005-0000-0000-00006E270000}"/>
    <cellStyle name="Comma 2 4 4 4 2 2" xfId="2279" xr:uid="{00000000-0005-0000-0000-00006F270000}"/>
    <cellStyle name="Comma 2 4 4 4 2 2 2" xfId="11574" xr:uid="{00000000-0005-0000-0000-000070270000}"/>
    <cellStyle name="Comma 2 4 4 4 2 2 3" xfId="8482" xr:uid="{00000000-0005-0000-0000-000071270000}"/>
    <cellStyle name="Comma 2 4 4 4 2 3" xfId="4149" xr:uid="{00000000-0005-0000-0000-000072270000}"/>
    <cellStyle name="Comma 2 4 4 4 2 3 2" xfId="13444" xr:uid="{00000000-0005-0000-0000-000073270000}"/>
    <cellStyle name="Comma 2 4 4 4 2 3 3" xfId="7260" xr:uid="{00000000-0005-0000-0000-000074270000}"/>
    <cellStyle name="Comma 2 4 4 4 2 4" xfId="10352" xr:uid="{00000000-0005-0000-0000-000075270000}"/>
    <cellStyle name="Comma 2 4 4 4 2 5" xfId="5390" xr:uid="{00000000-0005-0000-0000-000076270000}"/>
    <cellStyle name="Comma 2 4 4 4 3" xfId="733" xr:uid="{00000000-0005-0000-0000-000077270000}"/>
    <cellStyle name="Comma 2 4 4 4 3 2" xfId="2890" xr:uid="{00000000-0005-0000-0000-000078270000}"/>
    <cellStyle name="Comma 2 4 4 4 3 2 2" xfId="12185" xr:uid="{00000000-0005-0000-0000-000079270000}"/>
    <cellStyle name="Comma 2 4 4 4 3 2 3" xfId="9093" xr:uid="{00000000-0005-0000-0000-00007A270000}"/>
    <cellStyle name="Comma 2 4 4 4 3 3" xfId="3825" xr:uid="{00000000-0005-0000-0000-00007B270000}"/>
    <cellStyle name="Comma 2 4 4 4 3 3 2" xfId="13120" xr:uid="{00000000-0005-0000-0000-00007C270000}"/>
    <cellStyle name="Comma 2 4 4 4 3 3 3" xfId="6936" xr:uid="{00000000-0005-0000-0000-00007D270000}"/>
    <cellStyle name="Comma 2 4 4 4 3 4" xfId="10028" xr:uid="{00000000-0005-0000-0000-00007E270000}"/>
    <cellStyle name="Comma 2 4 4 4 3 5" xfId="6001" xr:uid="{00000000-0005-0000-0000-00007F270000}"/>
    <cellStyle name="Comma 2 4 4 4 4" xfId="1955" xr:uid="{00000000-0005-0000-0000-000080270000}"/>
    <cellStyle name="Comma 2 4 4 4 4 2" xfId="11250" xr:uid="{00000000-0005-0000-0000-000081270000}"/>
    <cellStyle name="Comma 2 4 4 4 4 3" xfId="8158" xr:uid="{00000000-0005-0000-0000-000082270000}"/>
    <cellStyle name="Comma 2 4 4 4 5" xfId="3214" xr:uid="{00000000-0005-0000-0000-000083270000}"/>
    <cellStyle name="Comma 2 4 4 4 5 2" xfId="12509" xr:uid="{00000000-0005-0000-0000-000084270000}"/>
    <cellStyle name="Comma 2 4 4 4 5 3" xfId="6325" xr:uid="{00000000-0005-0000-0000-000085270000}"/>
    <cellStyle name="Comma 2 4 4 4 6" xfId="9417" xr:uid="{00000000-0005-0000-0000-000086270000}"/>
    <cellStyle name="Comma 2 4 4 4 7" xfId="5066" xr:uid="{00000000-0005-0000-0000-000087270000}"/>
    <cellStyle name="Comma 2 4 4 5" xfId="660" xr:uid="{00000000-0005-0000-0000-000088270000}"/>
    <cellStyle name="Comma 2 4 4 5 2" xfId="1308" xr:uid="{00000000-0005-0000-0000-000089270000}"/>
    <cellStyle name="Comma 2 4 4 5 2 2" xfId="2817" xr:uid="{00000000-0005-0000-0000-00008A270000}"/>
    <cellStyle name="Comma 2 4 4 5 2 2 2" xfId="12112" xr:uid="{00000000-0005-0000-0000-00008B270000}"/>
    <cellStyle name="Comma 2 4 4 5 2 2 3" xfId="9020" xr:uid="{00000000-0005-0000-0000-00008C270000}"/>
    <cellStyle name="Comma 2 4 4 5 2 3" xfId="4400" xr:uid="{00000000-0005-0000-0000-00008D270000}"/>
    <cellStyle name="Comma 2 4 4 5 2 3 2" xfId="13695" xr:uid="{00000000-0005-0000-0000-00008E270000}"/>
    <cellStyle name="Comma 2 4 4 5 2 3 3" xfId="7511" xr:uid="{00000000-0005-0000-0000-00008F270000}"/>
    <cellStyle name="Comma 2 4 4 5 2 4" xfId="10603" xr:uid="{00000000-0005-0000-0000-000090270000}"/>
    <cellStyle name="Comma 2 4 4 5 2 5" xfId="5928" xr:uid="{00000000-0005-0000-0000-000091270000}"/>
    <cellStyle name="Comma 2 4 4 5 3" xfId="1882" xr:uid="{00000000-0005-0000-0000-000092270000}"/>
    <cellStyle name="Comma 2 4 4 5 3 2" xfId="11177" xr:uid="{00000000-0005-0000-0000-000093270000}"/>
    <cellStyle name="Comma 2 4 4 5 3 3" xfId="8085" xr:uid="{00000000-0005-0000-0000-000094270000}"/>
    <cellStyle name="Comma 2 4 4 5 4" xfId="3752" xr:uid="{00000000-0005-0000-0000-000095270000}"/>
    <cellStyle name="Comma 2 4 4 5 4 2" xfId="13047" xr:uid="{00000000-0005-0000-0000-000096270000}"/>
    <cellStyle name="Comma 2 4 4 5 4 3" xfId="6863" xr:uid="{00000000-0005-0000-0000-000097270000}"/>
    <cellStyle name="Comma 2 4 4 5 5" xfId="9955" xr:uid="{00000000-0005-0000-0000-000098270000}"/>
    <cellStyle name="Comma 2 4 4 5 6" xfId="4993" xr:uid="{00000000-0005-0000-0000-000099270000}"/>
    <cellStyle name="Comma 2 4 4 6" xfId="984" xr:uid="{00000000-0005-0000-0000-00009A270000}"/>
    <cellStyle name="Comma 2 4 4 6 2" xfId="2206" xr:uid="{00000000-0005-0000-0000-00009B270000}"/>
    <cellStyle name="Comma 2 4 4 6 2 2" xfId="11501" xr:uid="{00000000-0005-0000-0000-00009C270000}"/>
    <cellStyle name="Comma 2 4 4 6 2 3" xfId="8409" xr:uid="{00000000-0005-0000-0000-00009D270000}"/>
    <cellStyle name="Comma 2 4 4 6 3" xfId="4076" xr:uid="{00000000-0005-0000-0000-00009E270000}"/>
    <cellStyle name="Comma 2 4 4 6 3 2" xfId="13371" xr:uid="{00000000-0005-0000-0000-00009F270000}"/>
    <cellStyle name="Comma 2 4 4 6 3 3" xfId="7187" xr:uid="{00000000-0005-0000-0000-0000A0270000}"/>
    <cellStyle name="Comma 2 4 4 6 4" xfId="10279" xr:uid="{00000000-0005-0000-0000-0000A1270000}"/>
    <cellStyle name="Comma 2 4 4 6 5" xfId="5317" xr:uid="{00000000-0005-0000-0000-0000A2270000}"/>
    <cellStyle name="Comma 2 4 4 7" xfId="389" xr:uid="{00000000-0005-0000-0000-0000A3270000}"/>
    <cellStyle name="Comma 2 4 4 7 2" xfId="2546" xr:uid="{00000000-0005-0000-0000-0000A4270000}"/>
    <cellStyle name="Comma 2 4 4 7 2 2" xfId="11841" xr:uid="{00000000-0005-0000-0000-0000A5270000}"/>
    <cellStyle name="Comma 2 4 4 7 2 3" xfId="8749" xr:uid="{00000000-0005-0000-0000-0000A6270000}"/>
    <cellStyle name="Comma 2 4 4 7 3" xfId="3481" xr:uid="{00000000-0005-0000-0000-0000A7270000}"/>
    <cellStyle name="Comma 2 4 4 7 3 2" xfId="12776" xr:uid="{00000000-0005-0000-0000-0000A8270000}"/>
    <cellStyle name="Comma 2 4 4 7 3 3" xfId="6592" xr:uid="{00000000-0005-0000-0000-0000A9270000}"/>
    <cellStyle name="Comma 2 4 4 7 4" xfId="9684" xr:uid="{00000000-0005-0000-0000-0000AA270000}"/>
    <cellStyle name="Comma 2 4 4 7 5" xfId="5657" xr:uid="{00000000-0005-0000-0000-0000AB270000}"/>
    <cellStyle name="Comma 2 4 4 8" xfId="1611" xr:uid="{00000000-0005-0000-0000-0000AC270000}"/>
    <cellStyle name="Comma 2 4 4 8 2" xfId="10906" xr:uid="{00000000-0005-0000-0000-0000AD270000}"/>
    <cellStyle name="Comma 2 4 4 8 3" xfId="7814" xr:uid="{00000000-0005-0000-0000-0000AE270000}"/>
    <cellStyle name="Comma 2 4 4 9" xfId="3141" xr:uid="{00000000-0005-0000-0000-0000AF270000}"/>
    <cellStyle name="Comma 2 4 4 9 2" xfId="12436" xr:uid="{00000000-0005-0000-0000-0000B0270000}"/>
    <cellStyle name="Comma 2 4 4 9 3" xfId="6252" xr:uid="{00000000-0005-0000-0000-0000B1270000}"/>
    <cellStyle name="Comma 2 4 5" xfId="175" xr:uid="{00000000-0005-0000-0000-0000B2270000}"/>
    <cellStyle name="Comma 2 4 5 2" xfId="320" xr:uid="{00000000-0005-0000-0000-0000B3270000}"/>
    <cellStyle name="Comma 2 4 5 2 2" xfId="931" xr:uid="{00000000-0005-0000-0000-0000B4270000}"/>
    <cellStyle name="Comma 2 4 5 2 2 2" xfId="1542" xr:uid="{00000000-0005-0000-0000-0000B5270000}"/>
    <cellStyle name="Comma 2 4 5 2 2 2 2" xfId="3088" xr:uid="{00000000-0005-0000-0000-0000B6270000}"/>
    <cellStyle name="Comma 2 4 5 2 2 2 2 2" xfId="12383" xr:uid="{00000000-0005-0000-0000-0000B7270000}"/>
    <cellStyle name="Comma 2 4 5 2 2 2 2 3" xfId="9291" xr:uid="{00000000-0005-0000-0000-0000B8270000}"/>
    <cellStyle name="Comma 2 4 5 2 2 2 3" xfId="4634" xr:uid="{00000000-0005-0000-0000-0000B9270000}"/>
    <cellStyle name="Comma 2 4 5 2 2 2 3 2" xfId="13929" xr:uid="{00000000-0005-0000-0000-0000BA270000}"/>
    <cellStyle name="Comma 2 4 5 2 2 2 3 3" xfId="7745" xr:uid="{00000000-0005-0000-0000-0000BB270000}"/>
    <cellStyle name="Comma 2 4 5 2 2 2 4" xfId="10837" xr:uid="{00000000-0005-0000-0000-0000BC270000}"/>
    <cellStyle name="Comma 2 4 5 2 2 2 5" xfId="6199" xr:uid="{00000000-0005-0000-0000-0000BD270000}"/>
    <cellStyle name="Comma 2 4 5 2 2 3" xfId="2153" xr:uid="{00000000-0005-0000-0000-0000BE270000}"/>
    <cellStyle name="Comma 2 4 5 2 2 3 2" xfId="11448" xr:uid="{00000000-0005-0000-0000-0000BF270000}"/>
    <cellStyle name="Comma 2 4 5 2 2 3 3" xfId="8356" xr:uid="{00000000-0005-0000-0000-0000C0270000}"/>
    <cellStyle name="Comma 2 4 5 2 2 4" xfId="4023" xr:uid="{00000000-0005-0000-0000-0000C1270000}"/>
    <cellStyle name="Comma 2 4 5 2 2 4 2" xfId="13318" xr:uid="{00000000-0005-0000-0000-0000C2270000}"/>
    <cellStyle name="Comma 2 4 5 2 2 4 3" xfId="7134" xr:uid="{00000000-0005-0000-0000-0000C3270000}"/>
    <cellStyle name="Comma 2 4 5 2 2 5" xfId="10226" xr:uid="{00000000-0005-0000-0000-0000C4270000}"/>
    <cellStyle name="Comma 2 4 5 2 2 6" xfId="5264" xr:uid="{00000000-0005-0000-0000-0000C5270000}"/>
    <cellStyle name="Comma 2 4 5 2 3" xfId="1255" xr:uid="{00000000-0005-0000-0000-0000C6270000}"/>
    <cellStyle name="Comma 2 4 5 2 3 2" xfId="2477" xr:uid="{00000000-0005-0000-0000-0000C7270000}"/>
    <cellStyle name="Comma 2 4 5 2 3 2 2" xfId="11772" xr:uid="{00000000-0005-0000-0000-0000C8270000}"/>
    <cellStyle name="Comma 2 4 5 2 3 2 3" xfId="8680" xr:uid="{00000000-0005-0000-0000-0000C9270000}"/>
    <cellStyle name="Comma 2 4 5 2 3 3" xfId="4347" xr:uid="{00000000-0005-0000-0000-0000CA270000}"/>
    <cellStyle name="Comma 2 4 5 2 3 3 2" xfId="13642" xr:uid="{00000000-0005-0000-0000-0000CB270000}"/>
    <cellStyle name="Comma 2 4 5 2 3 3 3" xfId="7458" xr:uid="{00000000-0005-0000-0000-0000CC270000}"/>
    <cellStyle name="Comma 2 4 5 2 3 4" xfId="10550" xr:uid="{00000000-0005-0000-0000-0000CD270000}"/>
    <cellStyle name="Comma 2 4 5 2 3 5" xfId="5588" xr:uid="{00000000-0005-0000-0000-0000CE270000}"/>
    <cellStyle name="Comma 2 4 5 2 4" xfId="515" xr:uid="{00000000-0005-0000-0000-0000CF270000}"/>
    <cellStyle name="Comma 2 4 5 2 4 2" xfId="2672" xr:uid="{00000000-0005-0000-0000-0000D0270000}"/>
    <cellStyle name="Comma 2 4 5 2 4 2 2" xfId="11967" xr:uid="{00000000-0005-0000-0000-0000D1270000}"/>
    <cellStyle name="Comma 2 4 5 2 4 2 3" xfId="8875" xr:uid="{00000000-0005-0000-0000-0000D2270000}"/>
    <cellStyle name="Comma 2 4 5 2 4 3" xfId="3607" xr:uid="{00000000-0005-0000-0000-0000D3270000}"/>
    <cellStyle name="Comma 2 4 5 2 4 3 2" xfId="12902" xr:uid="{00000000-0005-0000-0000-0000D4270000}"/>
    <cellStyle name="Comma 2 4 5 2 4 3 3" xfId="6718" xr:uid="{00000000-0005-0000-0000-0000D5270000}"/>
    <cellStyle name="Comma 2 4 5 2 4 4" xfId="9810" xr:uid="{00000000-0005-0000-0000-0000D6270000}"/>
    <cellStyle name="Comma 2 4 5 2 4 5" xfId="5783" xr:uid="{00000000-0005-0000-0000-0000D7270000}"/>
    <cellStyle name="Comma 2 4 5 2 5" xfId="1737" xr:uid="{00000000-0005-0000-0000-0000D8270000}"/>
    <cellStyle name="Comma 2 4 5 2 5 2" xfId="11032" xr:uid="{00000000-0005-0000-0000-0000D9270000}"/>
    <cellStyle name="Comma 2 4 5 2 5 3" xfId="7940" xr:uid="{00000000-0005-0000-0000-0000DA270000}"/>
    <cellStyle name="Comma 2 4 5 2 6" xfId="3412" xr:uid="{00000000-0005-0000-0000-0000DB270000}"/>
    <cellStyle name="Comma 2 4 5 2 6 2" xfId="12707" xr:uid="{00000000-0005-0000-0000-0000DC270000}"/>
    <cellStyle name="Comma 2 4 5 2 6 3" xfId="6523" xr:uid="{00000000-0005-0000-0000-0000DD270000}"/>
    <cellStyle name="Comma 2 4 5 2 7" xfId="9615" xr:uid="{00000000-0005-0000-0000-0000DE270000}"/>
    <cellStyle name="Comma 2 4 5 2 8" xfId="4848" xr:uid="{00000000-0005-0000-0000-0000DF270000}"/>
    <cellStyle name="Comma 2 4 5 3" xfId="786" xr:uid="{00000000-0005-0000-0000-0000E0270000}"/>
    <cellStyle name="Comma 2 4 5 3 2" xfId="1397" xr:uid="{00000000-0005-0000-0000-0000E1270000}"/>
    <cellStyle name="Comma 2 4 5 3 2 2" xfId="2943" xr:uid="{00000000-0005-0000-0000-0000E2270000}"/>
    <cellStyle name="Comma 2 4 5 3 2 2 2" xfId="12238" xr:uid="{00000000-0005-0000-0000-0000E3270000}"/>
    <cellStyle name="Comma 2 4 5 3 2 2 3" xfId="9146" xr:uid="{00000000-0005-0000-0000-0000E4270000}"/>
    <cellStyle name="Comma 2 4 5 3 2 3" xfId="4489" xr:uid="{00000000-0005-0000-0000-0000E5270000}"/>
    <cellStyle name="Comma 2 4 5 3 2 3 2" xfId="13784" xr:uid="{00000000-0005-0000-0000-0000E6270000}"/>
    <cellStyle name="Comma 2 4 5 3 2 3 3" xfId="7600" xr:uid="{00000000-0005-0000-0000-0000E7270000}"/>
    <cellStyle name="Comma 2 4 5 3 2 4" xfId="10692" xr:uid="{00000000-0005-0000-0000-0000E8270000}"/>
    <cellStyle name="Comma 2 4 5 3 2 5" xfId="6054" xr:uid="{00000000-0005-0000-0000-0000E9270000}"/>
    <cellStyle name="Comma 2 4 5 3 3" xfId="2008" xr:uid="{00000000-0005-0000-0000-0000EA270000}"/>
    <cellStyle name="Comma 2 4 5 3 3 2" xfId="11303" xr:uid="{00000000-0005-0000-0000-0000EB270000}"/>
    <cellStyle name="Comma 2 4 5 3 3 3" xfId="8211" xr:uid="{00000000-0005-0000-0000-0000EC270000}"/>
    <cellStyle name="Comma 2 4 5 3 4" xfId="3878" xr:uid="{00000000-0005-0000-0000-0000ED270000}"/>
    <cellStyle name="Comma 2 4 5 3 4 2" xfId="13173" xr:uid="{00000000-0005-0000-0000-0000EE270000}"/>
    <cellStyle name="Comma 2 4 5 3 4 3" xfId="6989" xr:uid="{00000000-0005-0000-0000-0000EF270000}"/>
    <cellStyle name="Comma 2 4 5 3 5" xfId="10081" xr:uid="{00000000-0005-0000-0000-0000F0270000}"/>
    <cellStyle name="Comma 2 4 5 3 6" xfId="5119" xr:uid="{00000000-0005-0000-0000-0000F1270000}"/>
    <cellStyle name="Comma 2 4 5 4" xfId="1110" xr:uid="{00000000-0005-0000-0000-0000F2270000}"/>
    <cellStyle name="Comma 2 4 5 4 2" xfId="2332" xr:uid="{00000000-0005-0000-0000-0000F3270000}"/>
    <cellStyle name="Comma 2 4 5 4 2 2" xfId="11627" xr:uid="{00000000-0005-0000-0000-0000F4270000}"/>
    <cellStyle name="Comma 2 4 5 4 2 3" xfId="8535" xr:uid="{00000000-0005-0000-0000-0000F5270000}"/>
    <cellStyle name="Comma 2 4 5 4 3" xfId="4202" xr:uid="{00000000-0005-0000-0000-0000F6270000}"/>
    <cellStyle name="Comma 2 4 5 4 3 2" xfId="13497" xr:uid="{00000000-0005-0000-0000-0000F7270000}"/>
    <cellStyle name="Comma 2 4 5 4 3 3" xfId="7313" xr:uid="{00000000-0005-0000-0000-0000F8270000}"/>
    <cellStyle name="Comma 2 4 5 4 4" xfId="10405" xr:uid="{00000000-0005-0000-0000-0000F9270000}"/>
    <cellStyle name="Comma 2 4 5 4 5" xfId="5443" xr:uid="{00000000-0005-0000-0000-0000FA270000}"/>
    <cellStyle name="Comma 2 4 5 5" xfId="353" xr:uid="{00000000-0005-0000-0000-0000FB270000}"/>
    <cellStyle name="Comma 2 4 5 5 2" xfId="2510" xr:uid="{00000000-0005-0000-0000-0000FC270000}"/>
    <cellStyle name="Comma 2 4 5 5 2 2" xfId="11805" xr:uid="{00000000-0005-0000-0000-0000FD270000}"/>
    <cellStyle name="Comma 2 4 5 5 2 3" xfId="8713" xr:uid="{00000000-0005-0000-0000-0000FE270000}"/>
    <cellStyle name="Comma 2 4 5 5 3" xfId="3445" xr:uid="{00000000-0005-0000-0000-0000FF270000}"/>
    <cellStyle name="Comma 2 4 5 5 3 2" xfId="12740" xr:uid="{00000000-0005-0000-0000-000000280000}"/>
    <cellStyle name="Comma 2 4 5 5 3 3" xfId="6556" xr:uid="{00000000-0005-0000-0000-000001280000}"/>
    <cellStyle name="Comma 2 4 5 5 4" xfId="9648" xr:uid="{00000000-0005-0000-0000-000002280000}"/>
    <cellStyle name="Comma 2 4 5 5 5" xfId="5621" xr:uid="{00000000-0005-0000-0000-000003280000}"/>
    <cellStyle name="Comma 2 4 5 6" xfId="1575" xr:uid="{00000000-0005-0000-0000-000004280000}"/>
    <cellStyle name="Comma 2 4 5 6 2" xfId="10870" xr:uid="{00000000-0005-0000-0000-000005280000}"/>
    <cellStyle name="Comma 2 4 5 6 3" xfId="7778" xr:uid="{00000000-0005-0000-0000-000006280000}"/>
    <cellStyle name="Comma 2 4 5 7" xfId="3267" xr:uid="{00000000-0005-0000-0000-000007280000}"/>
    <cellStyle name="Comma 2 4 5 7 2" xfId="12562" xr:uid="{00000000-0005-0000-0000-000008280000}"/>
    <cellStyle name="Comma 2 4 5 7 3" xfId="6378" xr:uid="{00000000-0005-0000-0000-000009280000}"/>
    <cellStyle name="Comma 2 4 5 8" xfId="9470" xr:uid="{00000000-0005-0000-0000-00000A280000}"/>
    <cellStyle name="Comma 2 4 5 9" xfId="4686" xr:uid="{00000000-0005-0000-0000-00000B280000}"/>
    <cellStyle name="Comma 2 4 6" xfId="157" xr:uid="{00000000-0005-0000-0000-00000C280000}"/>
    <cellStyle name="Comma 2 4 6 2" xfId="768" xr:uid="{00000000-0005-0000-0000-00000D280000}"/>
    <cellStyle name="Comma 2 4 6 2 2" xfId="1379" xr:uid="{00000000-0005-0000-0000-00000E280000}"/>
    <cellStyle name="Comma 2 4 6 2 2 2" xfId="2925" xr:uid="{00000000-0005-0000-0000-00000F280000}"/>
    <cellStyle name="Comma 2 4 6 2 2 2 2" xfId="12220" xr:uid="{00000000-0005-0000-0000-000010280000}"/>
    <cellStyle name="Comma 2 4 6 2 2 2 3" xfId="9128" xr:uid="{00000000-0005-0000-0000-000011280000}"/>
    <cellStyle name="Comma 2 4 6 2 2 3" xfId="4471" xr:uid="{00000000-0005-0000-0000-000012280000}"/>
    <cellStyle name="Comma 2 4 6 2 2 3 2" xfId="13766" xr:uid="{00000000-0005-0000-0000-000013280000}"/>
    <cellStyle name="Comma 2 4 6 2 2 3 3" xfId="7582" xr:uid="{00000000-0005-0000-0000-000014280000}"/>
    <cellStyle name="Comma 2 4 6 2 2 4" xfId="10674" xr:uid="{00000000-0005-0000-0000-000015280000}"/>
    <cellStyle name="Comma 2 4 6 2 2 5" xfId="6036" xr:uid="{00000000-0005-0000-0000-000016280000}"/>
    <cellStyle name="Comma 2 4 6 2 3" xfId="1990" xr:uid="{00000000-0005-0000-0000-000017280000}"/>
    <cellStyle name="Comma 2 4 6 2 3 2" xfId="11285" xr:uid="{00000000-0005-0000-0000-000018280000}"/>
    <cellStyle name="Comma 2 4 6 2 3 3" xfId="8193" xr:uid="{00000000-0005-0000-0000-000019280000}"/>
    <cellStyle name="Comma 2 4 6 2 4" xfId="3860" xr:uid="{00000000-0005-0000-0000-00001A280000}"/>
    <cellStyle name="Comma 2 4 6 2 4 2" xfId="13155" xr:uid="{00000000-0005-0000-0000-00001B280000}"/>
    <cellStyle name="Comma 2 4 6 2 4 3" xfId="6971" xr:uid="{00000000-0005-0000-0000-00001C280000}"/>
    <cellStyle name="Comma 2 4 6 2 5" xfId="10063" xr:uid="{00000000-0005-0000-0000-00001D280000}"/>
    <cellStyle name="Comma 2 4 6 2 6" xfId="5101" xr:uid="{00000000-0005-0000-0000-00001E280000}"/>
    <cellStyle name="Comma 2 4 6 3" xfId="1092" xr:uid="{00000000-0005-0000-0000-00001F280000}"/>
    <cellStyle name="Comma 2 4 6 3 2" xfId="2314" xr:uid="{00000000-0005-0000-0000-000020280000}"/>
    <cellStyle name="Comma 2 4 6 3 2 2" xfId="11609" xr:uid="{00000000-0005-0000-0000-000021280000}"/>
    <cellStyle name="Comma 2 4 6 3 2 3" xfId="8517" xr:uid="{00000000-0005-0000-0000-000022280000}"/>
    <cellStyle name="Comma 2 4 6 3 3" xfId="4184" xr:uid="{00000000-0005-0000-0000-000023280000}"/>
    <cellStyle name="Comma 2 4 6 3 3 2" xfId="13479" xr:uid="{00000000-0005-0000-0000-000024280000}"/>
    <cellStyle name="Comma 2 4 6 3 3 3" xfId="7295" xr:uid="{00000000-0005-0000-0000-000025280000}"/>
    <cellStyle name="Comma 2 4 6 3 4" xfId="10387" xr:uid="{00000000-0005-0000-0000-000026280000}"/>
    <cellStyle name="Comma 2 4 6 3 5" xfId="5425" xr:uid="{00000000-0005-0000-0000-000027280000}"/>
    <cellStyle name="Comma 2 4 6 4" xfId="497" xr:uid="{00000000-0005-0000-0000-000028280000}"/>
    <cellStyle name="Comma 2 4 6 4 2" xfId="2654" xr:uid="{00000000-0005-0000-0000-000029280000}"/>
    <cellStyle name="Comma 2 4 6 4 2 2" xfId="11949" xr:uid="{00000000-0005-0000-0000-00002A280000}"/>
    <cellStyle name="Comma 2 4 6 4 2 3" xfId="8857" xr:uid="{00000000-0005-0000-0000-00002B280000}"/>
    <cellStyle name="Comma 2 4 6 4 3" xfId="3589" xr:uid="{00000000-0005-0000-0000-00002C280000}"/>
    <cellStyle name="Comma 2 4 6 4 3 2" xfId="12884" xr:uid="{00000000-0005-0000-0000-00002D280000}"/>
    <cellStyle name="Comma 2 4 6 4 3 3" xfId="6700" xr:uid="{00000000-0005-0000-0000-00002E280000}"/>
    <cellStyle name="Comma 2 4 6 4 4" xfId="9792" xr:uid="{00000000-0005-0000-0000-00002F280000}"/>
    <cellStyle name="Comma 2 4 6 4 5" xfId="5765" xr:uid="{00000000-0005-0000-0000-000030280000}"/>
    <cellStyle name="Comma 2 4 6 5" xfId="1719" xr:uid="{00000000-0005-0000-0000-000031280000}"/>
    <cellStyle name="Comma 2 4 6 5 2" xfId="11014" xr:uid="{00000000-0005-0000-0000-000032280000}"/>
    <cellStyle name="Comma 2 4 6 5 3" xfId="7922" xr:uid="{00000000-0005-0000-0000-000033280000}"/>
    <cellStyle name="Comma 2 4 6 6" xfId="3249" xr:uid="{00000000-0005-0000-0000-000034280000}"/>
    <cellStyle name="Comma 2 4 6 6 2" xfId="12544" xr:uid="{00000000-0005-0000-0000-000035280000}"/>
    <cellStyle name="Comma 2 4 6 6 3" xfId="6360" xr:uid="{00000000-0005-0000-0000-000036280000}"/>
    <cellStyle name="Comma 2 4 6 7" xfId="9452" xr:uid="{00000000-0005-0000-0000-000037280000}"/>
    <cellStyle name="Comma 2 4 6 8" xfId="4830" xr:uid="{00000000-0005-0000-0000-000038280000}"/>
    <cellStyle name="Comma 2 4 7" xfId="248" xr:uid="{00000000-0005-0000-0000-000039280000}"/>
    <cellStyle name="Comma 2 4 7 2" xfId="859" xr:uid="{00000000-0005-0000-0000-00003A280000}"/>
    <cellStyle name="Comma 2 4 7 2 2" xfId="1470" xr:uid="{00000000-0005-0000-0000-00003B280000}"/>
    <cellStyle name="Comma 2 4 7 2 2 2" xfId="3016" xr:uid="{00000000-0005-0000-0000-00003C280000}"/>
    <cellStyle name="Comma 2 4 7 2 2 2 2" xfId="12311" xr:uid="{00000000-0005-0000-0000-00003D280000}"/>
    <cellStyle name="Comma 2 4 7 2 2 2 3" xfId="9219" xr:uid="{00000000-0005-0000-0000-00003E280000}"/>
    <cellStyle name="Comma 2 4 7 2 2 3" xfId="4562" xr:uid="{00000000-0005-0000-0000-00003F280000}"/>
    <cellStyle name="Comma 2 4 7 2 2 3 2" xfId="13857" xr:uid="{00000000-0005-0000-0000-000040280000}"/>
    <cellStyle name="Comma 2 4 7 2 2 3 3" xfId="7673" xr:uid="{00000000-0005-0000-0000-000041280000}"/>
    <cellStyle name="Comma 2 4 7 2 2 4" xfId="10765" xr:uid="{00000000-0005-0000-0000-000042280000}"/>
    <cellStyle name="Comma 2 4 7 2 2 5" xfId="6127" xr:uid="{00000000-0005-0000-0000-000043280000}"/>
    <cellStyle name="Comma 2 4 7 2 3" xfId="2081" xr:uid="{00000000-0005-0000-0000-000044280000}"/>
    <cellStyle name="Comma 2 4 7 2 3 2" xfId="11376" xr:uid="{00000000-0005-0000-0000-000045280000}"/>
    <cellStyle name="Comma 2 4 7 2 3 3" xfId="8284" xr:uid="{00000000-0005-0000-0000-000046280000}"/>
    <cellStyle name="Comma 2 4 7 2 4" xfId="3951" xr:uid="{00000000-0005-0000-0000-000047280000}"/>
    <cellStyle name="Comma 2 4 7 2 4 2" xfId="13246" xr:uid="{00000000-0005-0000-0000-000048280000}"/>
    <cellStyle name="Comma 2 4 7 2 4 3" xfId="7062" xr:uid="{00000000-0005-0000-0000-000049280000}"/>
    <cellStyle name="Comma 2 4 7 2 5" xfId="10154" xr:uid="{00000000-0005-0000-0000-00004A280000}"/>
    <cellStyle name="Comma 2 4 7 2 6" xfId="5192" xr:uid="{00000000-0005-0000-0000-00004B280000}"/>
    <cellStyle name="Comma 2 4 7 3" xfId="1183" xr:uid="{00000000-0005-0000-0000-00004C280000}"/>
    <cellStyle name="Comma 2 4 7 3 2" xfId="2405" xr:uid="{00000000-0005-0000-0000-00004D280000}"/>
    <cellStyle name="Comma 2 4 7 3 2 2" xfId="11700" xr:uid="{00000000-0005-0000-0000-00004E280000}"/>
    <cellStyle name="Comma 2 4 7 3 2 3" xfId="8608" xr:uid="{00000000-0005-0000-0000-00004F280000}"/>
    <cellStyle name="Comma 2 4 7 3 3" xfId="4275" xr:uid="{00000000-0005-0000-0000-000050280000}"/>
    <cellStyle name="Comma 2 4 7 3 3 2" xfId="13570" xr:uid="{00000000-0005-0000-0000-000051280000}"/>
    <cellStyle name="Comma 2 4 7 3 3 3" xfId="7386" xr:uid="{00000000-0005-0000-0000-000052280000}"/>
    <cellStyle name="Comma 2 4 7 3 4" xfId="10478" xr:uid="{00000000-0005-0000-0000-000053280000}"/>
    <cellStyle name="Comma 2 4 7 3 5" xfId="5516" xr:uid="{00000000-0005-0000-0000-000054280000}"/>
    <cellStyle name="Comma 2 4 7 4" xfId="426" xr:uid="{00000000-0005-0000-0000-000055280000}"/>
    <cellStyle name="Comma 2 4 7 4 2" xfId="2583" xr:uid="{00000000-0005-0000-0000-000056280000}"/>
    <cellStyle name="Comma 2 4 7 4 2 2" xfId="11878" xr:uid="{00000000-0005-0000-0000-000057280000}"/>
    <cellStyle name="Comma 2 4 7 4 2 3" xfId="8786" xr:uid="{00000000-0005-0000-0000-000058280000}"/>
    <cellStyle name="Comma 2 4 7 4 3" xfId="3518" xr:uid="{00000000-0005-0000-0000-000059280000}"/>
    <cellStyle name="Comma 2 4 7 4 3 2" xfId="12813" xr:uid="{00000000-0005-0000-0000-00005A280000}"/>
    <cellStyle name="Comma 2 4 7 4 3 3" xfId="6629" xr:uid="{00000000-0005-0000-0000-00005B280000}"/>
    <cellStyle name="Comma 2 4 7 4 4" xfId="9721" xr:uid="{00000000-0005-0000-0000-00005C280000}"/>
    <cellStyle name="Comma 2 4 7 4 5" xfId="5694" xr:uid="{00000000-0005-0000-0000-00005D280000}"/>
    <cellStyle name="Comma 2 4 7 5" xfId="1648" xr:uid="{00000000-0005-0000-0000-00005E280000}"/>
    <cellStyle name="Comma 2 4 7 5 2" xfId="10943" xr:uid="{00000000-0005-0000-0000-00005F280000}"/>
    <cellStyle name="Comma 2 4 7 5 3" xfId="7851" xr:uid="{00000000-0005-0000-0000-000060280000}"/>
    <cellStyle name="Comma 2 4 7 6" xfId="3340" xr:uid="{00000000-0005-0000-0000-000061280000}"/>
    <cellStyle name="Comma 2 4 7 6 2" xfId="12635" xr:uid="{00000000-0005-0000-0000-000062280000}"/>
    <cellStyle name="Comma 2 4 7 6 3" xfId="6451" xr:uid="{00000000-0005-0000-0000-000063280000}"/>
    <cellStyle name="Comma 2 4 7 7" xfId="9543" xr:uid="{00000000-0005-0000-0000-000064280000}"/>
    <cellStyle name="Comma 2 4 7 8" xfId="4759" xr:uid="{00000000-0005-0000-0000-000065280000}"/>
    <cellStyle name="Comma 2 4 8" xfId="86" xr:uid="{00000000-0005-0000-0000-000066280000}"/>
    <cellStyle name="Comma 2 4 8 2" xfId="697" xr:uid="{00000000-0005-0000-0000-000067280000}"/>
    <cellStyle name="Comma 2 4 8 2 2" xfId="1344" xr:uid="{00000000-0005-0000-0000-000068280000}"/>
    <cellStyle name="Comma 2 4 8 2 2 2" xfId="2854" xr:uid="{00000000-0005-0000-0000-000069280000}"/>
    <cellStyle name="Comma 2 4 8 2 2 2 2" xfId="12149" xr:uid="{00000000-0005-0000-0000-00006A280000}"/>
    <cellStyle name="Comma 2 4 8 2 2 2 3" xfId="9057" xr:uid="{00000000-0005-0000-0000-00006B280000}"/>
    <cellStyle name="Comma 2 4 8 2 2 3" xfId="4436" xr:uid="{00000000-0005-0000-0000-00006C280000}"/>
    <cellStyle name="Comma 2 4 8 2 2 3 2" xfId="13731" xr:uid="{00000000-0005-0000-0000-00006D280000}"/>
    <cellStyle name="Comma 2 4 8 2 2 3 3" xfId="7547" xr:uid="{00000000-0005-0000-0000-00006E280000}"/>
    <cellStyle name="Comma 2 4 8 2 2 4" xfId="10639" xr:uid="{00000000-0005-0000-0000-00006F280000}"/>
    <cellStyle name="Comma 2 4 8 2 2 5" xfId="5965" xr:uid="{00000000-0005-0000-0000-000070280000}"/>
    <cellStyle name="Comma 2 4 8 2 3" xfId="1919" xr:uid="{00000000-0005-0000-0000-000071280000}"/>
    <cellStyle name="Comma 2 4 8 2 3 2" xfId="11214" xr:uid="{00000000-0005-0000-0000-000072280000}"/>
    <cellStyle name="Comma 2 4 8 2 3 3" xfId="8122" xr:uid="{00000000-0005-0000-0000-000073280000}"/>
    <cellStyle name="Comma 2 4 8 2 4" xfId="3789" xr:uid="{00000000-0005-0000-0000-000074280000}"/>
    <cellStyle name="Comma 2 4 8 2 4 2" xfId="13084" xr:uid="{00000000-0005-0000-0000-000075280000}"/>
    <cellStyle name="Comma 2 4 8 2 4 3" xfId="6900" xr:uid="{00000000-0005-0000-0000-000076280000}"/>
    <cellStyle name="Comma 2 4 8 2 5" xfId="9992" xr:uid="{00000000-0005-0000-0000-000077280000}"/>
    <cellStyle name="Comma 2 4 8 2 6" xfId="5030" xr:uid="{00000000-0005-0000-0000-000078280000}"/>
    <cellStyle name="Comma 2 4 8 3" xfId="1021" xr:uid="{00000000-0005-0000-0000-000079280000}"/>
    <cellStyle name="Comma 2 4 8 3 2" xfId="2243" xr:uid="{00000000-0005-0000-0000-00007A280000}"/>
    <cellStyle name="Comma 2 4 8 3 2 2" xfId="11538" xr:uid="{00000000-0005-0000-0000-00007B280000}"/>
    <cellStyle name="Comma 2 4 8 3 2 3" xfId="8446" xr:uid="{00000000-0005-0000-0000-00007C280000}"/>
    <cellStyle name="Comma 2 4 8 3 3" xfId="4113" xr:uid="{00000000-0005-0000-0000-00007D280000}"/>
    <cellStyle name="Comma 2 4 8 3 3 2" xfId="13408" xr:uid="{00000000-0005-0000-0000-00007E280000}"/>
    <cellStyle name="Comma 2 4 8 3 3 3" xfId="7224" xr:uid="{00000000-0005-0000-0000-00007F280000}"/>
    <cellStyle name="Comma 2 4 8 3 4" xfId="10316" xr:uid="{00000000-0005-0000-0000-000080280000}"/>
    <cellStyle name="Comma 2 4 8 3 5" xfId="5354" xr:uid="{00000000-0005-0000-0000-000081280000}"/>
    <cellStyle name="Comma 2 4 8 4" xfId="588" xr:uid="{00000000-0005-0000-0000-000082280000}"/>
    <cellStyle name="Comma 2 4 8 4 2" xfId="2745" xr:uid="{00000000-0005-0000-0000-000083280000}"/>
    <cellStyle name="Comma 2 4 8 4 2 2" xfId="12040" xr:uid="{00000000-0005-0000-0000-000084280000}"/>
    <cellStyle name="Comma 2 4 8 4 2 3" xfId="8948" xr:uid="{00000000-0005-0000-0000-000085280000}"/>
    <cellStyle name="Comma 2 4 8 4 3" xfId="3680" xr:uid="{00000000-0005-0000-0000-000086280000}"/>
    <cellStyle name="Comma 2 4 8 4 3 2" xfId="12975" xr:uid="{00000000-0005-0000-0000-000087280000}"/>
    <cellStyle name="Comma 2 4 8 4 3 3" xfId="6791" xr:uid="{00000000-0005-0000-0000-000088280000}"/>
    <cellStyle name="Comma 2 4 8 4 4" xfId="9883" xr:uid="{00000000-0005-0000-0000-000089280000}"/>
    <cellStyle name="Comma 2 4 8 4 5" xfId="5856" xr:uid="{00000000-0005-0000-0000-00008A280000}"/>
    <cellStyle name="Comma 2 4 8 5" xfId="1810" xr:uid="{00000000-0005-0000-0000-00008B280000}"/>
    <cellStyle name="Comma 2 4 8 5 2" xfId="11105" xr:uid="{00000000-0005-0000-0000-00008C280000}"/>
    <cellStyle name="Comma 2 4 8 5 3" xfId="8013" xr:uid="{00000000-0005-0000-0000-00008D280000}"/>
    <cellStyle name="Comma 2 4 8 6" xfId="3178" xr:uid="{00000000-0005-0000-0000-00008E280000}"/>
    <cellStyle name="Comma 2 4 8 6 2" xfId="12473" xr:uid="{00000000-0005-0000-0000-00008F280000}"/>
    <cellStyle name="Comma 2 4 8 6 3" xfId="6289" xr:uid="{00000000-0005-0000-0000-000090280000}"/>
    <cellStyle name="Comma 2 4 8 7" xfId="9381" xr:uid="{00000000-0005-0000-0000-000091280000}"/>
    <cellStyle name="Comma 2 4 8 8" xfId="4921" xr:uid="{00000000-0005-0000-0000-000092280000}"/>
    <cellStyle name="Comma 2 4 9" xfId="623" xr:uid="{00000000-0005-0000-0000-000093280000}"/>
    <cellStyle name="Comma 2 4 9 2" xfId="1271" xr:uid="{00000000-0005-0000-0000-000094280000}"/>
    <cellStyle name="Comma 2 4 9 2 2" xfId="2780" xr:uid="{00000000-0005-0000-0000-000095280000}"/>
    <cellStyle name="Comma 2 4 9 2 2 2" xfId="12075" xr:uid="{00000000-0005-0000-0000-000096280000}"/>
    <cellStyle name="Comma 2 4 9 2 2 3" xfId="8983" xr:uid="{00000000-0005-0000-0000-000097280000}"/>
    <cellStyle name="Comma 2 4 9 2 3" xfId="4363" xr:uid="{00000000-0005-0000-0000-000098280000}"/>
    <cellStyle name="Comma 2 4 9 2 3 2" xfId="13658" xr:uid="{00000000-0005-0000-0000-000099280000}"/>
    <cellStyle name="Comma 2 4 9 2 3 3" xfId="7474" xr:uid="{00000000-0005-0000-0000-00009A280000}"/>
    <cellStyle name="Comma 2 4 9 2 4" xfId="10566" xr:uid="{00000000-0005-0000-0000-00009B280000}"/>
    <cellStyle name="Comma 2 4 9 2 5" xfId="5891" xr:uid="{00000000-0005-0000-0000-00009C280000}"/>
    <cellStyle name="Comma 2 4 9 3" xfId="1845" xr:uid="{00000000-0005-0000-0000-00009D280000}"/>
    <cellStyle name="Comma 2 4 9 3 2" xfId="11140" xr:uid="{00000000-0005-0000-0000-00009E280000}"/>
    <cellStyle name="Comma 2 4 9 3 3" xfId="8048" xr:uid="{00000000-0005-0000-0000-00009F280000}"/>
    <cellStyle name="Comma 2 4 9 4" xfId="3715" xr:uid="{00000000-0005-0000-0000-0000A0280000}"/>
    <cellStyle name="Comma 2 4 9 4 2" xfId="13010" xr:uid="{00000000-0005-0000-0000-0000A1280000}"/>
    <cellStyle name="Comma 2 4 9 4 3" xfId="6826" xr:uid="{00000000-0005-0000-0000-0000A2280000}"/>
    <cellStyle name="Comma 2 4 9 5" xfId="9918" xr:uid="{00000000-0005-0000-0000-0000A3280000}"/>
    <cellStyle name="Comma 2 4 9 6" xfId="4956" xr:uid="{00000000-0005-0000-0000-0000A4280000}"/>
    <cellStyle name="Comma 2 5" xfId="13" xr:uid="{00000000-0005-0000-0000-0000A5280000}"/>
    <cellStyle name="Comma 2 5 10" xfId="948" xr:uid="{00000000-0005-0000-0000-0000A6280000}"/>
    <cellStyle name="Comma 2 5 10 2" xfId="2170" xr:uid="{00000000-0005-0000-0000-0000A7280000}"/>
    <cellStyle name="Comma 2 5 10 2 2" xfId="11465" xr:uid="{00000000-0005-0000-0000-0000A8280000}"/>
    <cellStyle name="Comma 2 5 10 2 3" xfId="8373" xr:uid="{00000000-0005-0000-0000-0000A9280000}"/>
    <cellStyle name="Comma 2 5 10 3" xfId="4040" xr:uid="{00000000-0005-0000-0000-0000AA280000}"/>
    <cellStyle name="Comma 2 5 10 3 2" xfId="13335" xr:uid="{00000000-0005-0000-0000-0000AB280000}"/>
    <cellStyle name="Comma 2 5 10 3 3" xfId="7151" xr:uid="{00000000-0005-0000-0000-0000AC280000}"/>
    <cellStyle name="Comma 2 5 10 4" xfId="10243" xr:uid="{00000000-0005-0000-0000-0000AD280000}"/>
    <cellStyle name="Comma 2 5 10 5" xfId="5281" xr:uid="{00000000-0005-0000-0000-0000AE280000}"/>
    <cellStyle name="Comma 2 5 11" xfId="337" xr:uid="{00000000-0005-0000-0000-0000AF280000}"/>
    <cellStyle name="Comma 2 5 11 2" xfId="2494" xr:uid="{00000000-0005-0000-0000-0000B0280000}"/>
    <cellStyle name="Comma 2 5 11 2 2" xfId="11789" xr:uid="{00000000-0005-0000-0000-0000B1280000}"/>
    <cellStyle name="Comma 2 5 11 2 3" xfId="8697" xr:uid="{00000000-0005-0000-0000-0000B2280000}"/>
    <cellStyle name="Comma 2 5 11 3" xfId="3429" xr:uid="{00000000-0005-0000-0000-0000B3280000}"/>
    <cellStyle name="Comma 2 5 11 3 2" xfId="12724" xr:uid="{00000000-0005-0000-0000-0000B4280000}"/>
    <cellStyle name="Comma 2 5 11 3 3" xfId="6540" xr:uid="{00000000-0005-0000-0000-0000B5280000}"/>
    <cellStyle name="Comma 2 5 11 4" xfId="9632" xr:uid="{00000000-0005-0000-0000-0000B6280000}"/>
    <cellStyle name="Comma 2 5 11 5" xfId="5605" xr:uid="{00000000-0005-0000-0000-0000B7280000}"/>
    <cellStyle name="Comma 2 5 12" xfId="1559" xr:uid="{00000000-0005-0000-0000-0000B8280000}"/>
    <cellStyle name="Comma 2 5 12 2" xfId="10854" xr:uid="{00000000-0005-0000-0000-0000B9280000}"/>
    <cellStyle name="Comma 2 5 12 3" xfId="7762" xr:uid="{00000000-0005-0000-0000-0000BA280000}"/>
    <cellStyle name="Comma 2 5 13" xfId="3105" xr:uid="{00000000-0005-0000-0000-0000BB280000}"/>
    <cellStyle name="Comma 2 5 13 2" xfId="12400" xr:uid="{00000000-0005-0000-0000-0000BC280000}"/>
    <cellStyle name="Comma 2 5 13 3" xfId="6216" xr:uid="{00000000-0005-0000-0000-0000BD280000}"/>
    <cellStyle name="Comma 2 5 14" xfId="9308" xr:uid="{00000000-0005-0000-0000-0000BE280000}"/>
    <cellStyle name="Comma 2 5 15" xfId="4670" xr:uid="{00000000-0005-0000-0000-0000BF280000}"/>
    <cellStyle name="Comma 2 5 2" xfId="23" xr:uid="{00000000-0005-0000-0000-0000C0280000}"/>
    <cellStyle name="Comma 2 5 2 10" xfId="345" xr:uid="{00000000-0005-0000-0000-0000C1280000}"/>
    <cellStyle name="Comma 2 5 2 10 2" xfId="2502" xr:uid="{00000000-0005-0000-0000-0000C2280000}"/>
    <cellStyle name="Comma 2 5 2 10 2 2" xfId="11797" xr:uid="{00000000-0005-0000-0000-0000C3280000}"/>
    <cellStyle name="Comma 2 5 2 10 2 3" xfId="8705" xr:uid="{00000000-0005-0000-0000-0000C4280000}"/>
    <cellStyle name="Comma 2 5 2 10 3" xfId="3437" xr:uid="{00000000-0005-0000-0000-0000C5280000}"/>
    <cellStyle name="Comma 2 5 2 10 3 2" xfId="12732" xr:uid="{00000000-0005-0000-0000-0000C6280000}"/>
    <cellStyle name="Comma 2 5 2 10 3 3" xfId="6548" xr:uid="{00000000-0005-0000-0000-0000C7280000}"/>
    <cellStyle name="Comma 2 5 2 10 4" xfId="9640" xr:uid="{00000000-0005-0000-0000-0000C8280000}"/>
    <cellStyle name="Comma 2 5 2 10 5" xfId="5613" xr:uid="{00000000-0005-0000-0000-0000C9280000}"/>
    <cellStyle name="Comma 2 5 2 11" xfId="1567" xr:uid="{00000000-0005-0000-0000-0000CA280000}"/>
    <cellStyle name="Comma 2 5 2 11 2" xfId="10862" xr:uid="{00000000-0005-0000-0000-0000CB280000}"/>
    <cellStyle name="Comma 2 5 2 11 3" xfId="7770" xr:uid="{00000000-0005-0000-0000-0000CC280000}"/>
    <cellStyle name="Comma 2 5 2 12" xfId="3115" xr:uid="{00000000-0005-0000-0000-0000CD280000}"/>
    <cellStyle name="Comma 2 5 2 12 2" xfId="12410" xr:uid="{00000000-0005-0000-0000-0000CE280000}"/>
    <cellStyle name="Comma 2 5 2 12 3" xfId="6226" xr:uid="{00000000-0005-0000-0000-0000CF280000}"/>
    <cellStyle name="Comma 2 5 2 13" xfId="9318" xr:uid="{00000000-0005-0000-0000-0000D0280000}"/>
    <cellStyle name="Comma 2 5 2 14" xfId="4678" xr:uid="{00000000-0005-0000-0000-0000D1280000}"/>
    <cellStyle name="Comma 2 5 2 2" xfId="41" xr:uid="{00000000-0005-0000-0000-0000D2280000}"/>
    <cellStyle name="Comma 2 5 2 2 10" xfId="3133" xr:uid="{00000000-0005-0000-0000-0000D3280000}"/>
    <cellStyle name="Comma 2 5 2 2 10 2" xfId="12428" xr:uid="{00000000-0005-0000-0000-0000D4280000}"/>
    <cellStyle name="Comma 2 5 2 2 10 3" xfId="6244" xr:uid="{00000000-0005-0000-0000-0000D5280000}"/>
    <cellStyle name="Comma 2 5 2 2 11" xfId="9336" xr:uid="{00000000-0005-0000-0000-0000D6280000}"/>
    <cellStyle name="Comma 2 5 2 2 12" xfId="4715" xr:uid="{00000000-0005-0000-0000-0000D7280000}"/>
    <cellStyle name="Comma 2 5 2 2 2" xfId="78" xr:uid="{00000000-0005-0000-0000-0000D8280000}"/>
    <cellStyle name="Comma 2 5 2 2 2 10" xfId="9373" xr:uid="{00000000-0005-0000-0000-0000D9280000}"/>
    <cellStyle name="Comma 2 5 2 2 2 11" xfId="4751" xr:uid="{00000000-0005-0000-0000-0000DA280000}"/>
    <cellStyle name="Comma 2 5 2 2 2 2" xfId="240" xr:uid="{00000000-0005-0000-0000-0000DB280000}"/>
    <cellStyle name="Comma 2 5 2 2 2 2 2" xfId="851" xr:uid="{00000000-0005-0000-0000-0000DC280000}"/>
    <cellStyle name="Comma 2 5 2 2 2 2 2 2" xfId="1462" xr:uid="{00000000-0005-0000-0000-0000DD280000}"/>
    <cellStyle name="Comma 2 5 2 2 2 2 2 2 2" xfId="3008" xr:uid="{00000000-0005-0000-0000-0000DE280000}"/>
    <cellStyle name="Comma 2 5 2 2 2 2 2 2 2 2" xfId="12303" xr:uid="{00000000-0005-0000-0000-0000DF280000}"/>
    <cellStyle name="Comma 2 5 2 2 2 2 2 2 2 3" xfId="9211" xr:uid="{00000000-0005-0000-0000-0000E0280000}"/>
    <cellStyle name="Comma 2 5 2 2 2 2 2 2 3" xfId="4554" xr:uid="{00000000-0005-0000-0000-0000E1280000}"/>
    <cellStyle name="Comma 2 5 2 2 2 2 2 2 3 2" xfId="13849" xr:uid="{00000000-0005-0000-0000-0000E2280000}"/>
    <cellStyle name="Comma 2 5 2 2 2 2 2 2 3 3" xfId="7665" xr:uid="{00000000-0005-0000-0000-0000E3280000}"/>
    <cellStyle name="Comma 2 5 2 2 2 2 2 2 4" xfId="10757" xr:uid="{00000000-0005-0000-0000-0000E4280000}"/>
    <cellStyle name="Comma 2 5 2 2 2 2 2 2 5" xfId="6119" xr:uid="{00000000-0005-0000-0000-0000E5280000}"/>
    <cellStyle name="Comma 2 5 2 2 2 2 2 3" xfId="2073" xr:uid="{00000000-0005-0000-0000-0000E6280000}"/>
    <cellStyle name="Comma 2 5 2 2 2 2 2 3 2" xfId="11368" xr:uid="{00000000-0005-0000-0000-0000E7280000}"/>
    <cellStyle name="Comma 2 5 2 2 2 2 2 3 3" xfId="8276" xr:uid="{00000000-0005-0000-0000-0000E8280000}"/>
    <cellStyle name="Comma 2 5 2 2 2 2 2 4" xfId="3943" xr:uid="{00000000-0005-0000-0000-0000E9280000}"/>
    <cellStyle name="Comma 2 5 2 2 2 2 2 4 2" xfId="13238" xr:uid="{00000000-0005-0000-0000-0000EA280000}"/>
    <cellStyle name="Comma 2 5 2 2 2 2 2 4 3" xfId="7054" xr:uid="{00000000-0005-0000-0000-0000EB280000}"/>
    <cellStyle name="Comma 2 5 2 2 2 2 2 5" xfId="10146" xr:uid="{00000000-0005-0000-0000-0000EC280000}"/>
    <cellStyle name="Comma 2 5 2 2 2 2 2 6" xfId="5184" xr:uid="{00000000-0005-0000-0000-0000ED280000}"/>
    <cellStyle name="Comma 2 5 2 2 2 2 3" xfId="1175" xr:uid="{00000000-0005-0000-0000-0000EE280000}"/>
    <cellStyle name="Comma 2 5 2 2 2 2 3 2" xfId="2397" xr:uid="{00000000-0005-0000-0000-0000EF280000}"/>
    <cellStyle name="Comma 2 5 2 2 2 2 3 2 2" xfId="11692" xr:uid="{00000000-0005-0000-0000-0000F0280000}"/>
    <cellStyle name="Comma 2 5 2 2 2 2 3 2 3" xfId="8600" xr:uid="{00000000-0005-0000-0000-0000F1280000}"/>
    <cellStyle name="Comma 2 5 2 2 2 2 3 3" xfId="4267" xr:uid="{00000000-0005-0000-0000-0000F2280000}"/>
    <cellStyle name="Comma 2 5 2 2 2 2 3 3 2" xfId="13562" xr:uid="{00000000-0005-0000-0000-0000F3280000}"/>
    <cellStyle name="Comma 2 5 2 2 2 2 3 3 3" xfId="7378" xr:uid="{00000000-0005-0000-0000-0000F4280000}"/>
    <cellStyle name="Comma 2 5 2 2 2 2 3 4" xfId="10470" xr:uid="{00000000-0005-0000-0000-0000F5280000}"/>
    <cellStyle name="Comma 2 5 2 2 2 2 3 5" xfId="5508" xr:uid="{00000000-0005-0000-0000-0000F6280000}"/>
    <cellStyle name="Comma 2 5 2 2 2 2 4" xfId="580" xr:uid="{00000000-0005-0000-0000-0000F7280000}"/>
    <cellStyle name="Comma 2 5 2 2 2 2 4 2" xfId="2737" xr:uid="{00000000-0005-0000-0000-0000F8280000}"/>
    <cellStyle name="Comma 2 5 2 2 2 2 4 2 2" xfId="12032" xr:uid="{00000000-0005-0000-0000-0000F9280000}"/>
    <cellStyle name="Comma 2 5 2 2 2 2 4 2 3" xfId="8940" xr:uid="{00000000-0005-0000-0000-0000FA280000}"/>
    <cellStyle name="Comma 2 5 2 2 2 2 4 3" xfId="3672" xr:uid="{00000000-0005-0000-0000-0000FB280000}"/>
    <cellStyle name="Comma 2 5 2 2 2 2 4 3 2" xfId="12967" xr:uid="{00000000-0005-0000-0000-0000FC280000}"/>
    <cellStyle name="Comma 2 5 2 2 2 2 4 3 3" xfId="6783" xr:uid="{00000000-0005-0000-0000-0000FD280000}"/>
    <cellStyle name="Comma 2 5 2 2 2 2 4 4" xfId="9875" xr:uid="{00000000-0005-0000-0000-0000FE280000}"/>
    <cellStyle name="Comma 2 5 2 2 2 2 4 5" xfId="5848" xr:uid="{00000000-0005-0000-0000-0000FF280000}"/>
    <cellStyle name="Comma 2 5 2 2 2 2 5" xfId="1802" xr:uid="{00000000-0005-0000-0000-000000290000}"/>
    <cellStyle name="Comma 2 5 2 2 2 2 5 2" xfId="11097" xr:uid="{00000000-0005-0000-0000-000001290000}"/>
    <cellStyle name="Comma 2 5 2 2 2 2 5 3" xfId="8005" xr:uid="{00000000-0005-0000-0000-000002290000}"/>
    <cellStyle name="Comma 2 5 2 2 2 2 6" xfId="3332" xr:uid="{00000000-0005-0000-0000-000003290000}"/>
    <cellStyle name="Comma 2 5 2 2 2 2 6 2" xfId="12627" xr:uid="{00000000-0005-0000-0000-000004290000}"/>
    <cellStyle name="Comma 2 5 2 2 2 2 6 3" xfId="6443" xr:uid="{00000000-0005-0000-0000-000005290000}"/>
    <cellStyle name="Comma 2 5 2 2 2 2 7" xfId="9535" xr:uid="{00000000-0005-0000-0000-000006290000}"/>
    <cellStyle name="Comma 2 5 2 2 2 2 8" xfId="4913" xr:uid="{00000000-0005-0000-0000-000007290000}"/>
    <cellStyle name="Comma 2 5 2 2 2 3" xfId="313" xr:uid="{00000000-0005-0000-0000-000008290000}"/>
    <cellStyle name="Comma 2 5 2 2 2 3 2" xfId="924" xr:uid="{00000000-0005-0000-0000-000009290000}"/>
    <cellStyle name="Comma 2 5 2 2 2 3 2 2" xfId="1535" xr:uid="{00000000-0005-0000-0000-00000A290000}"/>
    <cellStyle name="Comma 2 5 2 2 2 3 2 2 2" xfId="3081" xr:uid="{00000000-0005-0000-0000-00000B290000}"/>
    <cellStyle name="Comma 2 5 2 2 2 3 2 2 2 2" xfId="12376" xr:uid="{00000000-0005-0000-0000-00000C290000}"/>
    <cellStyle name="Comma 2 5 2 2 2 3 2 2 2 3" xfId="9284" xr:uid="{00000000-0005-0000-0000-00000D290000}"/>
    <cellStyle name="Comma 2 5 2 2 2 3 2 2 3" xfId="4627" xr:uid="{00000000-0005-0000-0000-00000E290000}"/>
    <cellStyle name="Comma 2 5 2 2 2 3 2 2 3 2" xfId="13922" xr:uid="{00000000-0005-0000-0000-00000F290000}"/>
    <cellStyle name="Comma 2 5 2 2 2 3 2 2 3 3" xfId="7738" xr:uid="{00000000-0005-0000-0000-000010290000}"/>
    <cellStyle name="Comma 2 5 2 2 2 3 2 2 4" xfId="10830" xr:uid="{00000000-0005-0000-0000-000011290000}"/>
    <cellStyle name="Comma 2 5 2 2 2 3 2 2 5" xfId="6192" xr:uid="{00000000-0005-0000-0000-000012290000}"/>
    <cellStyle name="Comma 2 5 2 2 2 3 2 3" xfId="2146" xr:uid="{00000000-0005-0000-0000-000013290000}"/>
    <cellStyle name="Comma 2 5 2 2 2 3 2 3 2" xfId="11441" xr:uid="{00000000-0005-0000-0000-000014290000}"/>
    <cellStyle name="Comma 2 5 2 2 2 3 2 3 3" xfId="8349" xr:uid="{00000000-0005-0000-0000-000015290000}"/>
    <cellStyle name="Comma 2 5 2 2 2 3 2 4" xfId="4016" xr:uid="{00000000-0005-0000-0000-000016290000}"/>
    <cellStyle name="Comma 2 5 2 2 2 3 2 4 2" xfId="13311" xr:uid="{00000000-0005-0000-0000-000017290000}"/>
    <cellStyle name="Comma 2 5 2 2 2 3 2 4 3" xfId="7127" xr:uid="{00000000-0005-0000-0000-000018290000}"/>
    <cellStyle name="Comma 2 5 2 2 2 3 2 5" xfId="10219" xr:uid="{00000000-0005-0000-0000-000019290000}"/>
    <cellStyle name="Comma 2 5 2 2 2 3 2 6" xfId="5257" xr:uid="{00000000-0005-0000-0000-00001A290000}"/>
    <cellStyle name="Comma 2 5 2 2 2 3 3" xfId="1248" xr:uid="{00000000-0005-0000-0000-00001B290000}"/>
    <cellStyle name="Comma 2 5 2 2 2 3 3 2" xfId="2470" xr:uid="{00000000-0005-0000-0000-00001C290000}"/>
    <cellStyle name="Comma 2 5 2 2 2 3 3 2 2" xfId="11765" xr:uid="{00000000-0005-0000-0000-00001D290000}"/>
    <cellStyle name="Comma 2 5 2 2 2 3 3 2 3" xfId="8673" xr:uid="{00000000-0005-0000-0000-00001E290000}"/>
    <cellStyle name="Comma 2 5 2 2 2 3 3 3" xfId="4340" xr:uid="{00000000-0005-0000-0000-00001F290000}"/>
    <cellStyle name="Comma 2 5 2 2 2 3 3 3 2" xfId="13635" xr:uid="{00000000-0005-0000-0000-000020290000}"/>
    <cellStyle name="Comma 2 5 2 2 2 3 3 3 3" xfId="7451" xr:uid="{00000000-0005-0000-0000-000021290000}"/>
    <cellStyle name="Comma 2 5 2 2 2 3 3 4" xfId="10543" xr:uid="{00000000-0005-0000-0000-000022290000}"/>
    <cellStyle name="Comma 2 5 2 2 2 3 3 5" xfId="5581" xr:uid="{00000000-0005-0000-0000-000023290000}"/>
    <cellStyle name="Comma 2 5 2 2 2 3 4" xfId="491" xr:uid="{00000000-0005-0000-0000-000024290000}"/>
    <cellStyle name="Comma 2 5 2 2 2 3 4 2" xfId="2648" xr:uid="{00000000-0005-0000-0000-000025290000}"/>
    <cellStyle name="Comma 2 5 2 2 2 3 4 2 2" xfId="11943" xr:uid="{00000000-0005-0000-0000-000026290000}"/>
    <cellStyle name="Comma 2 5 2 2 2 3 4 2 3" xfId="8851" xr:uid="{00000000-0005-0000-0000-000027290000}"/>
    <cellStyle name="Comma 2 5 2 2 2 3 4 3" xfId="3583" xr:uid="{00000000-0005-0000-0000-000028290000}"/>
    <cellStyle name="Comma 2 5 2 2 2 3 4 3 2" xfId="12878" xr:uid="{00000000-0005-0000-0000-000029290000}"/>
    <cellStyle name="Comma 2 5 2 2 2 3 4 3 3" xfId="6694" xr:uid="{00000000-0005-0000-0000-00002A290000}"/>
    <cellStyle name="Comma 2 5 2 2 2 3 4 4" xfId="9786" xr:uid="{00000000-0005-0000-0000-00002B290000}"/>
    <cellStyle name="Comma 2 5 2 2 2 3 4 5" xfId="5759" xr:uid="{00000000-0005-0000-0000-00002C290000}"/>
    <cellStyle name="Comma 2 5 2 2 2 3 5" xfId="1713" xr:uid="{00000000-0005-0000-0000-00002D290000}"/>
    <cellStyle name="Comma 2 5 2 2 2 3 5 2" xfId="11008" xr:uid="{00000000-0005-0000-0000-00002E290000}"/>
    <cellStyle name="Comma 2 5 2 2 2 3 5 3" xfId="7916" xr:uid="{00000000-0005-0000-0000-00002F290000}"/>
    <cellStyle name="Comma 2 5 2 2 2 3 6" xfId="3405" xr:uid="{00000000-0005-0000-0000-000030290000}"/>
    <cellStyle name="Comma 2 5 2 2 2 3 6 2" xfId="12700" xr:uid="{00000000-0005-0000-0000-000031290000}"/>
    <cellStyle name="Comma 2 5 2 2 2 3 6 3" xfId="6516" xr:uid="{00000000-0005-0000-0000-000032290000}"/>
    <cellStyle name="Comma 2 5 2 2 2 3 7" xfId="9608" xr:uid="{00000000-0005-0000-0000-000033290000}"/>
    <cellStyle name="Comma 2 5 2 2 2 3 8" xfId="4824" xr:uid="{00000000-0005-0000-0000-000034290000}"/>
    <cellStyle name="Comma 2 5 2 2 2 4" xfId="151" xr:uid="{00000000-0005-0000-0000-000035290000}"/>
    <cellStyle name="Comma 2 5 2 2 2 4 2" xfId="1086" xr:uid="{00000000-0005-0000-0000-000036290000}"/>
    <cellStyle name="Comma 2 5 2 2 2 4 2 2" xfId="2308" xr:uid="{00000000-0005-0000-0000-000037290000}"/>
    <cellStyle name="Comma 2 5 2 2 2 4 2 2 2" xfId="11603" xr:uid="{00000000-0005-0000-0000-000038290000}"/>
    <cellStyle name="Comma 2 5 2 2 2 4 2 2 3" xfId="8511" xr:uid="{00000000-0005-0000-0000-000039290000}"/>
    <cellStyle name="Comma 2 5 2 2 2 4 2 3" xfId="4178" xr:uid="{00000000-0005-0000-0000-00003A290000}"/>
    <cellStyle name="Comma 2 5 2 2 2 4 2 3 2" xfId="13473" xr:uid="{00000000-0005-0000-0000-00003B290000}"/>
    <cellStyle name="Comma 2 5 2 2 2 4 2 3 3" xfId="7289" xr:uid="{00000000-0005-0000-0000-00003C290000}"/>
    <cellStyle name="Comma 2 5 2 2 2 4 2 4" xfId="10381" xr:uid="{00000000-0005-0000-0000-00003D290000}"/>
    <cellStyle name="Comma 2 5 2 2 2 4 2 5" xfId="5419" xr:uid="{00000000-0005-0000-0000-00003E290000}"/>
    <cellStyle name="Comma 2 5 2 2 2 4 3" xfId="762" xr:uid="{00000000-0005-0000-0000-00003F290000}"/>
    <cellStyle name="Comma 2 5 2 2 2 4 3 2" xfId="2919" xr:uid="{00000000-0005-0000-0000-000040290000}"/>
    <cellStyle name="Comma 2 5 2 2 2 4 3 2 2" xfId="12214" xr:uid="{00000000-0005-0000-0000-000041290000}"/>
    <cellStyle name="Comma 2 5 2 2 2 4 3 2 3" xfId="9122" xr:uid="{00000000-0005-0000-0000-000042290000}"/>
    <cellStyle name="Comma 2 5 2 2 2 4 3 3" xfId="3854" xr:uid="{00000000-0005-0000-0000-000043290000}"/>
    <cellStyle name="Comma 2 5 2 2 2 4 3 3 2" xfId="13149" xr:uid="{00000000-0005-0000-0000-000044290000}"/>
    <cellStyle name="Comma 2 5 2 2 2 4 3 3 3" xfId="6965" xr:uid="{00000000-0005-0000-0000-000045290000}"/>
    <cellStyle name="Comma 2 5 2 2 2 4 3 4" xfId="10057" xr:uid="{00000000-0005-0000-0000-000046290000}"/>
    <cellStyle name="Comma 2 5 2 2 2 4 3 5" xfId="6030" xr:uid="{00000000-0005-0000-0000-000047290000}"/>
    <cellStyle name="Comma 2 5 2 2 2 4 4" xfId="1984" xr:uid="{00000000-0005-0000-0000-000048290000}"/>
    <cellStyle name="Comma 2 5 2 2 2 4 4 2" xfId="11279" xr:uid="{00000000-0005-0000-0000-000049290000}"/>
    <cellStyle name="Comma 2 5 2 2 2 4 4 3" xfId="8187" xr:uid="{00000000-0005-0000-0000-00004A290000}"/>
    <cellStyle name="Comma 2 5 2 2 2 4 5" xfId="3243" xr:uid="{00000000-0005-0000-0000-00004B290000}"/>
    <cellStyle name="Comma 2 5 2 2 2 4 5 2" xfId="12538" xr:uid="{00000000-0005-0000-0000-00004C290000}"/>
    <cellStyle name="Comma 2 5 2 2 2 4 5 3" xfId="6354" xr:uid="{00000000-0005-0000-0000-00004D290000}"/>
    <cellStyle name="Comma 2 5 2 2 2 4 6" xfId="9446" xr:uid="{00000000-0005-0000-0000-00004E290000}"/>
    <cellStyle name="Comma 2 5 2 2 2 4 7" xfId="5095" xr:uid="{00000000-0005-0000-0000-00004F290000}"/>
    <cellStyle name="Comma 2 5 2 2 2 5" xfId="689" xr:uid="{00000000-0005-0000-0000-000050290000}"/>
    <cellStyle name="Comma 2 5 2 2 2 5 2" xfId="1337" xr:uid="{00000000-0005-0000-0000-000051290000}"/>
    <cellStyle name="Comma 2 5 2 2 2 5 2 2" xfId="2846" xr:uid="{00000000-0005-0000-0000-000052290000}"/>
    <cellStyle name="Comma 2 5 2 2 2 5 2 2 2" xfId="12141" xr:uid="{00000000-0005-0000-0000-000053290000}"/>
    <cellStyle name="Comma 2 5 2 2 2 5 2 2 3" xfId="9049" xr:uid="{00000000-0005-0000-0000-000054290000}"/>
    <cellStyle name="Comma 2 5 2 2 2 5 2 3" xfId="4429" xr:uid="{00000000-0005-0000-0000-000055290000}"/>
    <cellStyle name="Comma 2 5 2 2 2 5 2 3 2" xfId="13724" xr:uid="{00000000-0005-0000-0000-000056290000}"/>
    <cellStyle name="Comma 2 5 2 2 2 5 2 3 3" xfId="7540" xr:uid="{00000000-0005-0000-0000-000057290000}"/>
    <cellStyle name="Comma 2 5 2 2 2 5 2 4" xfId="10632" xr:uid="{00000000-0005-0000-0000-000058290000}"/>
    <cellStyle name="Comma 2 5 2 2 2 5 2 5" xfId="5957" xr:uid="{00000000-0005-0000-0000-000059290000}"/>
    <cellStyle name="Comma 2 5 2 2 2 5 3" xfId="1911" xr:uid="{00000000-0005-0000-0000-00005A290000}"/>
    <cellStyle name="Comma 2 5 2 2 2 5 3 2" xfId="11206" xr:uid="{00000000-0005-0000-0000-00005B290000}"/>
    <cellStyle name="Comma 2 5 2 2 2 5 3 3" xfId="8114" xr:uid="{00000000-0005-0000-0000-00005C290000}"/>
    <cellStyle name="Comma 2 5 2 2 2 5 4" xfId="3781" xr:uid="{00000000-0005-0000-0000-00005D290000}"/>
    <cellStyle name="Comma 2 5 2 2 2 5 4 2" xfId="13076" xr:uid="{00000000-0005-0000-0000-00005E290000}"/>
    <cellStyle name="Comma 2 5 2 2 2 5 4 3" xfId="6892" xr:uid="{00000000-0005-0000-0000-00005F290000}"/>
    <cellStyle name="Comma 2 5 2 2 2 5 5" xfId="9984" xr:uid="{00000000-0005-0000-0000-000060290000}"/>
    <cellStyle name="Comma 2 5 2 2 2 5 6" xfId="5022" xr:uid="{00000000-0005-0000-0000-000061290000}"/>
    <cellStyle name="Comma 2 5 2 2 2 6" xfId="1013" xr:uid="{00000000-0005-0000-0000-000062290000}"/>
    <cellStyle name="Comma 2 5 2 2 2 6 2" xfId="2235" xr:uid="{00000000-0005-0000-0000-000063290000}"/>
    <cellStyle name="Comma 2 5 2 2 2 6 2 2" xfId="11530" xr:uid="{00000000-0005-0000-0000-000064290000}"/>
    <cellStyle name="Comma 2 5 2 2 2 6 2 3" xfId="8438" xr:uid="{00000000-0005-0000-0000-000065290000}"/>
    <cellStyle name="Comma 2 5 2 2 2 6 3" xfId="4105" xr:uid="{00000000-0005-0000-0000-000066290000}"/>
    <cellStyle name="Comma 2 5 2 2 2 6 3 2" xfId="13400" xr:uid="{00000000-0005-0000-0000-000067290000}"/>
    <cellStyle name="Comma 2 5 2 2 2 6 3 3" xfId="7216" xr:uid="{00000000-0005-0000-0000-000068290000}"/>
    <cellStyle name="Comma 2 5 2 2 2 6 4" xfId="10308" xr:uid="{00000000-0005-0000-0000-000069290000}"/>
    <cellStyle name="Comma 2 5 2 2 2 6 5" xfId="5346" xr:uid="{00000000-0005-0000-0000-00006A290000}"/>
    <cellStyle name="Comma 2 5 2 2 2 7" xfId="418" xr:uid="{00000000-0005-0000-0000-00006B290000}"/>
    <cellStyle name="Comma 2 5 2 2 2 7 2" xfId="2575" xr:uid="{00000000-0005-0000-0000-00006C290000}"/>
    <cellStyle name="Comma 2 5 2 2 2 7 2 2" xfId="11870" xr:uid="{00000000-0005-0000-0000-00006D290000}"/>
    <cellStyle name="Comma 2 5 2 2 2 7 2 3" xfId="8778" xr:uid="{00000000-0005-0000-0000-00006E290000}"/>
    <cellStyle name="Comma 2 5 2 2 2 7 3" xfId="3510" xr:uid="{00000000-0005-0000-0000-00006F290000}"/>
    <cellStyle name="Comma 2 5 2 2 2 7 3 2" xfId="12805" xr:uid="{00000000-0005-0000-0000-000070290000}"/>
    <cellStyle name="Comma 2 5 2 2 2 7 3 3" xfId="6621" xr:uid="{00000000-0005-0000-0000-000071290000}"/>
    <cellStyle name="Comma 2 5 2 2 2 7 4" xfId="9713" xr:uid="{00000000-0005-0000-0000-000072290000}"/>
    <cellStyle name="Comma 2 5 2 2 2 7 5" xfId="5686" xr:uid="{00000000-0005-0000-0000-000073290000}"/>
    <cellStyle name="Comma 2 5 2 2 2 8" xfId="1640" xr:uid="{00000000-0005-0000-0000-000074290000}"/>
    <cellStyle name="Comma 2 5 2 2 2 8 2" xfId="10935" xr:uid="{00000000-0005-0000-0000-000075290000}"/>
    <cellStyle name="Comma 2 5 2 2 2 8 3" xfId="7843" xr:uid="{00000000-0005-0000-0000-000076290000}"/>
    <cellStyle name="Comma 2 5 2 2 2 9" xfId="3170" xr:uid="{00000000-0005-0000-0000-000077290000}"/>
    <cellStyle name="Comma 2 5 2 2 2 9 2" xfId="12465" xr:uid="{00000000-0005-0000-0000-000078290000}"/>
    <cellStyle name="Comma 2 5 2 2 2 9 3" xfId="6281" xr:uid="{00000000-0005-0000-0000-000079290000}"/>
    <cellStyle name="Comma 2 5 2 2 3" xfId="204" xr:uid="{00000000-0005-0000-0000-00007A290000}"/>
    <cellStyle name="Comma 2 5 2 2 3 2" xfId="815" xr:uid="{00000000-0005-0000-0000-00007B290000}"/>
    <cellStyle name="Comma 2 5 2 2 3 2 2" xfId="1426" xr:uid="{00000000-0005-0000-0000-00007C290000}"/>
    <cellStyle name="Comma 2 5 2 2 3 2 2 2" xfId="2972" xr:uid="{00000000-0005-0000-0000-00007D290000}"/>
    <cellStyle name="Comma 2 5 2 2 3 2 2 2 2" xfId="12267" xr:uid="{00000000-0005-0000-0000-00007E290000}"/>
    <cellStyle name="Comma 2 5 2 2 3 2 2 2 3" xfId="9175" xr:uid="{00000000-0005-0000-0000-00007F290000}"/>
    <cellStyle name="Comma 2 5 2 2 3 2 2 3" xfId="4518" xr:uid="{00000000-0005-0000-0000-000080290000}"/>
    <cellStyle name="Comma 2 5 2 2 3 2 2 3 2" xfId="13813" xr:uid="{00000000-0005-0000-0000-000081290000}"/>
    <cellStyle name="Comma 2 5 2 2 3 2 2 3 3" xfId="7629" xr:uid="{00000000-0005-0000-0000-000082290000}"/>
    <cellStyle name="Comma 2 5 2 2 3 2 2 4" xfId="10721" xr:uid="{00000000-0005-0000-0000-000083290000}"/>
    <cellStyle name="Comma 2 5 2 2 3 2 2 5" xfId="6083" xr:uid="{00000000-0005-0000-0000-000084290000}"/>
    <cellStyle name="Comma 2 5 2 2 3 2 3" xfId="2037" xr:uid="{00000000-0005-0000-0000-000085290000}"/>
    <cellStyle name="Comma 2 5 2 2 3 2 3 2" xfId="11332" xr:uid="{00000000-0005-0000-0000-000086290000}"/>
    <cellStyle name="Comma 2 5 2 2 3 2 3 3" xfId="8240" xr:uid="{00000000-0005-0000-0000-000087290000}"/>
    <cellStyle name="Comma 2 5 2 2 3 2 4" xfId="3907" xr:uid="{00000000-0005-0000-0000-000088290000}"/>
    <cellStyle name="Comma 2 5 2 2 3 2 4 2" xfId="13202" xr:uid="{00000000-0005-0000-0000-000089290000}"/>
    <cellStyle name="Comma 2 5 2 2 3 2 4 3" xfId="7018" xr:uid="{00000000-0005-0000-0000-00008A290000}"/>
    <cellStyle name="Comma 2 5 2 2 3 2 5" xfId="10110" xr:uid="{00000000-0005-0000-0000-00008B290000}"/>
    <cellStyle name="Comma 2 5 2 2 3 2 6" xfId="5148" xr:uid="{00000000-0005-0000-0000-00008C290000}"/>
    <cellStyle name="Comma 2 5 2 2 3 3" xfId="1139" xr:uid="{00000000-0005-0000-0000-00008D290000}"/>
    <cellStyle name="Comma 2 5 2 2 3 3 2" xfId="2361" xr:uid="{00000000-0005-0000-0000-00008E290000}"/>
    <cellStyle name="Comma 2 5 2 2 3 3 2 2" xfId="11656" xr:uid="{00000000-0005-0000-0000-00008F290000}"/>
    <cellStyle name="Comma 2 5 2 2 3 3 2 3" xfId="8564" xr:uid="{00000000-0005-0000-0000-000090290000}"/>
    <cellStyle name="Comma 2 5 2 2 3 3 3" xfId="4231" xr:uid="{00000000-0005-0000-0000-000091290000}"/>
    <cellStyle name="Comma 2 5 2 2 3 3 3 2" xfId="13526" xr:uid="{00000000-0005-0000-0000-000092290000}"/>
    <cellStyle name="Comma 2 5 2 2 3 3 3 3" xfId="7342" xr:uid="{00000000-0005-0000-0000-000093290000}"/>
    <cellStyle name="Comma 2 5 2 2 3 3 4" xfId="10434" xr:uid="{00000000-0005-0000-0000-000094290000}"/>
    <cellStyle name="Comma 2 5 2 2 3 3 5" xfId="5472" xr:uid="{00000000-0005-0000-0000-000095290000}"/>
    <cellStyle name="Comma 2 5 2 2 3 4" xfId="544" xr:uid="{00000000-0005-0000-0000-000096290000}"/>
    <cellStyle name="Comma 2 5 2 2 3 4 2" xfId="2701" xr:uid="{00000000-0005-0000-0000-000097290000}"/>
    <cellStyle name="Comma 2 5 2 2 3 4 2 2" xfId="11996" xr:uid="{00000000-0005-0000-0000-000098290000}"/>
    <cellStyle name="Comma 2 5 2 2 3 4 2 3" xfId="8904" xr:uid="{00000000-0005-0000-0000-000099290000}"/>
    <cellStyle name="Comma 2 5 2 2 3 4 3" xfId="3636" xr:uid="{00000000-0005-0000-0000-00009A290000}"/>
    <cellStyle name="Comma 2 5 2 2 3 4 3 2" xfId="12931" xr:uid="{00000000-0005-0000-0000-00009B290000}"/>
    <cellStyle name="Comma 2 5 2 2 3 4 3 3" xfId="6747" xr:uid="{00000000-0005-0000-0000-00009C290000}"/>
    <cellStyle name="Comma 2 5 2 2 3 4 4" xfId="9839" xr:uid="{00000000-0005-0000-0000-00009D290000}"/>
    <cellStyle name="Comma 2 5 2 2 3 4 5" xfId="5812" xr:uid="{00000000-0005-0000-0000-00009E290000}"/>
    <cellStyle name="Comma 2 5 2 2 3 5" xfId="1766" xr:uid="{00000000-0005-0000-0000-00009F290000}"/>
    <cellStyle name="Comma 2 5 2 2 3 5 2" xfId="11061" xr:uid="{00000000-0005-0000-0000-0000A0290000}"/>
    <cellStyle name="Comma 2 5 2 2 3 5 3" xfId="7969" xr:uid="{00000000-0005-0000-0000-0000A1290000}"/>
    <cellStyle name="Comma 2 5 2 2 3 6" xfId="3296" xr:uid="{00000000-0005-0000-0000-0000A2290000}"/>
    <cellStyle name="Comma 2 5 2 2 3 6 2" xfId="12591" xr:uid="{00000000-0005-0000-0000-0000A3290000}"/>
    <cellStyle name="Comma 2 5 2 2 3 6 3" xfId="6407" xr:uid="{00000000-0005-0000-0000-0000A4290000}"/>
    <cellStyle name="Comma 2 5 2 2 3 7" xfId="9499" xr:uid="{00000000-0005-0000-0000-0000A5290000}"/>
    <cellStyle name="Comma 2 5 2 2 3 8" xfId="4877" xr:uid="{00000000-0005-0000-0000-0000A6290000}"/>
    <cellStyle name="Comma 2 5 2 2 4" xfId="277" xr:uid="{00000000-0005-0000-0000-0000A7290000}"/>
    <cellStyle name="Comma 2 5 2 2 4 2" xfId="888" xr:uid="{00000000-0005-0000-0000-0000A8290000}"/>
    <cellStyle name="Comma 2 5 2 2 4 2 2" xfId="1499" xr:uid="{00000000-0005-0000-0000-0000A9290000}"/>
    <cellStyle name="Comma 2 5 2 2 4 2 2 2" xfId="3045" xr:uid="{00000000-0005-0000-0000-0000AA290000}"/>
    <cellStyle name="Comma 2 5 2 2 4 2 2 2 2" xfId="12340" xr:uid="{00000000-0005-0000-0000-0000AB290000}"/>
    <cellStyle name="Comma 2 5 2 2 4 2 2 2 3" xfId="9248" xr:uid="{00000000-0005-0000-0000-0000AC290000}"/>
    <cellStyle name="Comma 2 5 2 2 4 2 2 3" xfId="4591" xr:uid="{00000000-0005-0000-0000-0000AD290000}"/>
    <cellStyle name="Comma 2 5 2 2 4 2 2 3 2" xfId="13886" xr:uid="{00000000-0005-0000-0000-0000AE290000}"/>
    <cellStyle name="Comma 2 5 2 2 4 2 2 3 3" xfId="7702" xr:uid="{00000000-0005-0000-0000-0000AF290000}"/>
    <cellStyle name="Comma 2 5 2 2 4 2 2 4" xfId="10794" xr:uid="{00000000-0005-0000-0000-0000B0290000}"/>
    <cellStyle name="Comma 2 5 2 2 4 2 2 5" xfId="6156" xr:uid="{00000000-0005-0000-0000-0000B1290000}"/>
    <cellStyle name="Comma 2 5 2 2 4 2 3" xfId="2110" xr:uid="{00000000-0005-0000-0000-0000B2290000}"/>
    <cellStyle name="Comma 2 5 2 2 4 2 3 2" xfId="11405" xr:uid="{00000000-0005-0000-0000-0000B3290000}"/>
    <cellStyle name="Comma 2 5 2 2 4 2 3 3" xfId="8313" xr:uid="{00000000-0005-0000-0000-0000B4290000}"/>
    <cellStyle name="Comma 2 5 2 2 4 2 4" xfId="3980" xr:uid="{00000000-0005-0000-0000-0000B5290000}"/>
    <cellStyle name="Comma 2 5 2 2 4 2 4 2" xfId="13275" xr:uid="{00000000-0005-0000-0000-0000B6290000}"/>
    <cellStyle name="Comma 2 5 2 2 4 2 4 3" xfId="7091" xr:uid="{00000000-0005-0000-0000-0000B7290000}"/>
    <cellStyle name="Comma 2 5 2 2 4 2 5" xfId="10183" xr:uid="{00000000-0005-0000-0000-0000B8290000}"/>
    <cellStyle name="Comma 2 5 2 2 4 2 6" xfId="5221" xr:uid="{00000000-0005-0000-0000-0000B9290000}"/>
    <cellStyle name="Comma 2 5 2 2 4 3" xfId="1212" xr:uid="{00000000-0005-0000-0000-0000BA290000}"/>
    <cellStyle name="Comma 2 5 2 2 4 3 2" xfId="2434" xr:uid="{00000000-0005-0000-0000-0000BB290000}"/>
    <cellStyle name="Comma 2 5 2 2 4 3 2 2" xfId="11729" xr:uid="{00000000-0005-0000-0000-0000BC290000}"/>
    <cellStyle name="Comma 2 5 2 2 4 3 2 3" xfId="8637" xr:uid="{00000000-0005-0000-0000-0000BD290000}"/>
    <cellStyle name="Comma 2 5 2 2 4 3 3" xfId="4304" xr:uid="{00000000-0005-0000-0000-0000BE290000}"/>
    <cellStyle name="Comma 2 5 2 2 4 3 3 2" xfId="13599" xr:uid="{00000000-0005-0000-0000-0000BF290000}"/>
    <cellStyle name="Comma 2 5 2 2 4 3 3 3" xfId="7415" xr:uid="{00000000-0005-0000-0000-0000C0290000}"/>
    <cellStyle name="Comma 2 5 2 2 4 3 4" xfId="10507" xr:uid="{00000000-0005-0000-0000-0000C1290000}"/>
    <cellStyle name="Comma 2 5 2 2 4 3 5" xfId="5545" xr:uid="{00000000-0005-0000-0000-0000C2290000}"/>
    <cellStyle name="Comma 2 5 2 2 4 4" xfId="455" xr:uid="{00000000-0005-0000-0000-0000C3290000}"/>
    <cellStyle name="Comma 2 5 2 2 4 4 2" xfId="2612" xr:uid="{00000000-0005-0000-0000-0000C4290000}"/>
    <cellStyle name="Comma 2 5 2 2 4 4 2 2" xfId="11907" xr:uid="{00000000-0005-0000-0000-0000C5290000}"/>
    <cellStyle name="Comma 2 5 2 2 4 4 2 3" xfId="8815" xr:uid="{00000000-0005-0000-0000-0000C6290000}"/>
    <cellStyle name="Comma 2 5 2 2 4 4 3" xfId="3547" xr:uid="{00000000-0005-0000-0000-0000C7290000}"/>
    <cellStyle name="Comma 2 5 2 2 4 4 3 2" xfId="12842" xr:uid="{00000000-0005-0000-0000-0000C8290000}"/>
    <cellStyle name="Comma 2 5 2 2 4 4 3 3" xfId="6658" xr:uid="{00000000-0005-0000-0000-0000C9290000}"/>
    <cellStyle name="Comma 2 5 2 2 4 4 4" xfId="9750" xr:uid="{00000000-0005-0000-0000-0000CA290000}"/>
    <cellStyle name="Comma 2 5 2 2 4 4 5" xfId="5723" xr:uid="{00000000-0005-0000-0000-0000CB290000}"/>
    <cellStyle name="Comma 2 5 2 2 4 5" xfId="1677" xr:uid="{00000000-0005-0000-0000-0000CC290000}"/>
    <cellStyle name="Comma 2 5 2 2 4 5 2" xfId="10972" xr:uid="{00000000-0005-0000-0000-0000CD290000}"/>
    <cellStyle name="Comma 2 5 2 2 4 5 3" xfId="7880" xr:uid="{00000000-0005-0000-0000-0000CE290000}"/>
    <cellStyle name="Comma 2 5 2 2 4 6" xfId="3369" xr:uid="{00000000-0005-0000-0000-0000CF290000}"/>
    <cellStyle name="Comma 2 5 2 2 4 6 2" xfId="12664" xr:uid="{00000000-0005-0000-0000-0000D0290000}"/>
    <cellStyle name="Comma 2 5 2 2 4 6 3" xfId="6480" xr:uid="{00000000-0005-0000-0000-0000D1290000}"/>
    <cellStyle name="Comma 2 5 2 2 4 7" xfId="9572" xr:uid="{00000000-0005-0000-0000-0000D2290000}"/>
    <cellStyle name="Comma 2 5 2 2 4 8" xfId="4788" xr:uid="{00000000-0005-0000-0000-0000D3290000}"/>
    <cellStyle name="Comma 2 5 2 2 5" xfId="115" xr:uid="{00000000-0005-0000-0000-0000D4290000}"/>
    <cellStyle name="Comma 2 5 2 2 5 2" xfId="726" xr:uid="{00000000-0005-0000-0000-0000D5290000}"/>
    <cellStyle name="Comma 2 5 2 2 5 2 2" xfId="1373" xr:uid="{00000000-0005-0000-0000-0000D6290000}"/>
    <cellStyle name="Comma 2 5 2 2 5 2 2 2" xfId="2883" xr:uid="{00000000-0005-0000-0000-0000D7290000}"/>
    <cellStyle name="Comma 2 5 2 2 5 2 2 2 2" xfId="12178" xr:uid="{00000000-0005-0000-0000-0000D8290000}"/>
    <cellStyle name="Comma 2 5 2 2 5 2 2 2 3" xfId="9086" xr:uid="{00000000-0005-0000-0000-0000D9290000}"/>
    <cellStyle name="Comma 2 5 2 2 5 2 2 3" xfId="4465" xr:uid="{00000000-0005-0000-0000-0000DA290000}"/>
    <cellStyle name="Comma 2 5 2 2 5 2 2 3 2" xfId="13760" xr:uid="{00000000-0005-0000-0000-0000DB290000}"/>
    <cellStyle name="Comma 2 5 2 2 5 2 2 3 3" xfId="7576" xr:uid="{00000000-0005-0000-0000-0000DC290000}"/>
    <cellStyle name="Comma 2 5 2 2 5 2 2 4" xfId="10668" xr:uid="{00000000-0005-0000-0000-0000DD290000}"/>
    <cellStyle name="Comma 2 5 2 2 5 2 2 5" xfId="5994" xr:uid="{00000000-0005-0000-0000-0000DE290000}"/>
    <cellStyle name="Comma 2 5 2 2 5 2 3" xfId="1948" xr:uid="{00000000-0005-0000-0000-0000DF290000}"/>
    <cellStyle name="Comma 2 5 2 2 5 2 3 2" xfId="11243" xr:uid="{00000000-0005-0000-0000-0000E0290000}"/>
    <cellStyle name="Comma 2 5 2 2 5 2 3 3" xfId="8151" xr:uid="{00000000-0005-0000-0000-0000E1290000}"/>
    <cellStyle name="Comma 2 5 2 2 5 2 4" xfId="3818" xr:uid="{00000000-0005-0000-0000-0000E2290000}"/>
    <cellStyle name="Comma 2 5 2 2 5 2 4 2" xfId="13113" xr:uid="{00000000-0005-0000-0000-0000E3290000}"/>
    <cellStyle name="Comma 2 5 2 2 5 2 4 3" xfId="6929" xr:uid="{00000000-0005-0000-0000-0000E4290000}"/>
    <cellStyle name="Comma 2 5 2 2 5 2 5" xfId="10021" xr:uid="{00000000-0005-0000-0000-0000E5290000}"/>
    <cellStyle name="Comma 2 5 2 2 5 2 6" xfId="5059" xr:uid="{00000000-0005-0000-0000-0000E6290000}"/>
    <cellStyle name="Comma 2 5 2 2 5 3" xfId="1050" xr:uid="{00000000-0005-0000-0000-0000E7290000}"/>
    <cellStyle name="Comma 2 5 2 2 5 3 2" xfId="2272" xr:uid="{00000000-0005-0000-0000-0000E8290000}"/>
    <cellStyle name="Comma 2 5 2 2 5 3 2 2" xfId="11567" xr:uid="{00000000-0005-0000-0000-0000E9290000}"/>
    <cellStyle name="Comma 2 5 2 2 5 3 2 3" xfId="8475" xr:uid="{00000000-0005-0000-0000-0000EA290000}"/>
    <cellStyle name="Comma 2 5 2 2 5 3 3" xfId="4142" xr:uid="{00000000-0005-0000-0000-0000EB290000}"/>
    <cellStyle name="Comma 2 5 2 2 5 3 3 2" xfId="13437" xr:uid="{00000000-0005-0000-0000-0000EC290000}"/>
    <cellStyle name="Comma 2 5 2 2 5 3 3 3" xfId="7253" xr:uid="{00000000-0005-0000-0000-0000ED290000}"/>
    <cellStyle name="Comma 2 5 2 2 5 3 4" xfId="10345" xr:uid="{00000000-0005-0000-0000-0000EE290000}"/>
    <cellStyle name="Comma 2 5 2 2 5 3 5" xfId="5383" xr:uid="{00000000-0005-0000-0000-0000EF290000}"/>
    <cellStyle name="Comma 2 5 2 2 5 4" xfId="587" xr:uid="{00000000-0005-0000-0000-0000F0290000}"/>
    <cellStyle name="Comma 2 5 2 2 5 4 2" xfId="2744" xr:uid="{00000000-0005-0000-0000-0000F1290000}"/>
    <cellStyle name="Comma 2 5 2 2 5 4 2 2" xfId="12039" xr:uid="{00000000-0005-0000-0000-0000F2290000}"/>
    <cellStyle name="Comma 2 5 2 2 5 4 2 3" xfId="8947" xr:uid="{00000000-0005-0000-0000-0000F3290000}"/>
    <cellStyle name="Comma 2 5 2 2 5 4 3" xfId="3679" xr:uid="{00000000-0005-0000-0000-0000F4290000}"/>
    <cellStyle name="Comma 2 5 2 2 5 4 3 2" xfId="12974" xr:uid="{00000000-0005-0000-0000-0000F5290000}"/>
    <cellStyle name="Comma 2 5 2 2 5 4 3 3" xfId="6790" xr:uid="{00000000-0005-0000-0000-0000F6290000}"/>
    <cellStyle name="Comma 2 5 2 2 5 4 4" xfId="9882" xr:uid="{00000000-0005-0000-0000-0000F7290000}"/>
    <cellStyle name="Comma 2 5 2 2 5 4 5" xfId="5855" xr:uid="{00000000-0005-0000-0000-0000F8290000}"/>
    <cellStyle name="Comma 2 5 2 2 5 5" xfId="1809" xr:uid="{00000000-0005-0000-0000-0000F9290000}"/>
    <cellStyle name="Comma 2 5 2 2 5 5 2" xfId="11104" xr:uid="{00000000-0005-0000-0000-0000FA290000}"/>
    <cellStyle name="Comma 2 5 2 2 5 5 3" xfId="8012" xr:uid="{00000000-0005-0000-0000-0000FB290000}"/>
    <cellStyle name="Comma 2 5 2 2 5 6" xfId="3207" xr:uid="{00000000-0005-0000-0000-0000FC290000}"/>
    <cellStyle name="Comma 2 5 2 2 5 6 2" xfId="12502" xr:uid="{00000000-0005-0000-0000-0000FD290000}"/>
    <cellStyle name="Comma 2 5 2 2 5 6 3" xfId="6318" xr:uid="{00000000-0005-0000-0000-0000FE290000}"/>
    <cellStyle name="Comma 2 5 2 2 5 7" xfId="9410" xr:uid="{00000000-0005-0000-0000-0000FF290000}"/>
    <cellStyle name="Comma 2 5 2 2 5 8" xfId="4920" xr:uid="{00000000-0005-0000-0000-0000002A0000}"/>
    <cellStyle name="Comma 2 5 2 2 6" xfId="652" xr:uid="{00000000-0005-0000-0000-0000012A0000}"/>
    <cellStyle name="Comma 2 5 2 2 6 2" xfId="1300" xr:uid="{00000000-0005-0000-0000-0000022A0000}"/>
    <cellStyle name="Comma 2 5 2 2 6 2 2" xfId="2809" xr:uid="{00000000-0005-0000-0000-0000032A0000}"/>
    <cellStyle name="Comma 2 5 2 2 6 2 2 2" xfId="12104" xr:uid="{00000000-0005-0000-0000-0000042A0000}"/>
    <cellStyle name="Comma 2 5 2 2 6 2 2 3" xfId="9012" xr:uid="{00000000-0005-0000-0000-0000052A0000}"/>
    <cellStyle name="Comma 2 5 2 2 6 2 3" xfId="4392" xr:uid="{00000000-0005-0000-0000-0000062A0000}"/>
    <cellStyle name="Comma 2 5 2 2 6 2 3 2" xfId="13687" xr:uid="{00000000-0005-0000-0000-0000072A0000}"/>
    <cellStyle name="Comma 2 5 2 2 6 2 3 3" xfId="7503" xr:uid="{00000000-0005-0000-0000-0000082A0000}"/>
    <cellStyle name="Comma 2 5 2 2 6 2 4" xfId="10595" xr:uid="{00000000-0005-0000-0000-0000092A0000}"/>
    <cellStyle name="Comma 2 5 2 2 6 2 5" xfId="5920" xr:uid="{00000000-0005-0000-0000-00000A2A0000}"/>
    <cellStyle name="Comma 2 5 2 2 6 3" xfId="1874" xr:uid="{00000000-0005-0000-0000-00000B2A0000}"/>
    <cellStyle name="Comma 2 5 2 2 6 3 2" xfId="11169" xr:uid="{00000000-0005-0000-0000-00000C2A0000}"/>
    <cellStyle name="Comma 2 5 2 2 6 3 3" xfId="8077" xr:uid="{00000000-0005-0000-0000-00000D2A0000}"/>
    <cellStyle name="Comma 2 5 2 2 6 4" xfId="3744" xr:uid="{00000000-0005-0000-0000-00000E2A0000}"/>
    <cellStyle name="Comma 2 5 2 2 6 4 2" xfId="13039" xr:uid="{00000000-0005-0000-0000-00000F2A0000}"/>
    <cellStyle name="Comma 2 5 2 2 6 4 3" xfId="6855" xr:uid="{00000000-0005-0000-0000-0000102A0000}"/>
    <cellStyle name="Comma 2 5 2 2 6 5" xfId="9947" xr:uid="{00000000-0005-0000-0000-0000112A0000}"/>
    <cellStyle name="Comma 2 5 2 2 6 6" xfId="4985" xr:uid="{00000000-0005-0000-0000-0000122A0000}"/>
    <cellStyle name="Comma 2 5 2 2 7" xfId="976" xr:uid="{00000000-0005-0000-0000-0000132A0000}"/>
    <cellStyle name="Comma 2 5 2 2 7 2" xfId="2198" xr:uid="{00000000-0005-0000-0000-0000142A0000}"/>
    <cellStyle name="Comma 2 5 2 2 7 2 2" xfId="11493" xr:uid="{00000000-0005-0000-0000-0000152A0000}"/>
    <cellStyle name="Comma 2 5 2 2 7 2 3" xfId="8401" xr:uid="{00000000-0005-0000-0000-0000162A0000}"/>
    <cellStyle name="Comma 2 5 2 2 7 3" xfId="4068" xr:uid="{00000000-0005-0000-0000-0000172A0000}"/>
    <cellStyle name="Comma 2 5 2 2 7 3 2" xfId="13363" xr:uid="{00000000-0005-0000-0000-0000182A0000}"/>
    <cellStyle name="Comma 2 5 2 2 7 3 3" xfId="7179" xr:uid="{00000000-0005-0000-0000-0000192A0000}"/>
    <cellStyle name="Comma 2 5 2 2 7 4" xfId="10271" xr:uid="{00000000-0005-0000-0000-00001A2A0000}"/>
    <cellStyle name="Comma 2 5 2 2 7 5" xfId="5309" xr:uid="{00000000-0005-0000-0000-00001B2A0000}"/>
    <cellStyle name="Comma 2 5 2 2 8" xfId="382" xr:uid="{00000000-0005-0000-0000-00001C2A0000}"/>
    <cellStyle name="Comma 2 5 2 2 8 2" xfId="2539" xr:uid="{00000000-0005-0000-0000-00001D2A0000}"/>
    <cellStyle name="Comma 2 5 2 2 8 2 2" xfId="11834" xr:uid="{00000000-0005-0000-0000-00001E2A0000}"/>
    <cellStyle name="Comma 2 5 2 2 8 2 3" xfId="8742" xr:uid="{00000000-0005-0000-0000-00001F2A0000}"/>
    <cellStyle name="Comma 2 5 2 2 8 3" xfId="3474" xr:uid="{00000000-0005-0000-0000-0000202A0000}"/>
    <cellStyle name="Comma 2 5 2 2 8 3 2" xfId="12769" xr:uid="{00000000-0005-0000-0000-0000212A0000}"/>
    <cellStyle name="Comma 2 5 2 2 8 3 3" xfId="6585" xr:uid="{00000000-0005-0000-0000-0000222A0000}"/>
    <cellStyle name="Comma 2 5 2 2 8 4" xfId="9677" xr:uid="{00000000-0005-0000-0000-0000232A0000}"/>
    <cellStyle name="Comma 2 5 2 2 8 5" xfId="5650" xr:uid="{00000000-0005-0000-0000-0000242A0000}"/>
    <cellStyle name="Comma 2 5 2 2 9" xfId="1604" xr:uid="{00000000-0005-0000-0000-0000252A0000}"/>
    <cellStyle name="Comma 2 5 2 2 9 2" xfId="10899" xr:uid="{00000000-0005-0000-0000-0000262A0000}"/>
    <cellStyle name="Comma 2 5 2 2 9 3" xfId="7807" xr:uid="{00000000-0005-0000-0000-0000272A0000}"/>
    <cellStyle name="Comma 2 5 2 3" xfId="60" xr:uid="{00000000-0005-0000-0000-0000282A0000}"/>
    <cellStyle name="Comma 2 5 2 3 10" xfId="9355" xr:uid="{00000000-0005-0000-0000-0000292A0000}"/>
    <cellStyle name="Comma 2 5 2 3 11" xfId="4733" xr:uid="{00000000-0005-0000-0000-00002A2A0000}"/>
    <cellStyle name="Comma 2 5 2 3 2" xfId="222" xr:uid="{00000000-0005-0000-0000-00002B2A0000}"/>
    <cellStyle name="Comma 2 5 2 3 2 2" xfId="833" xr:uid="{00000000-0005-0000-0000-00002C2A0000}"/>
    <cellStyle name="Comma 2 5 2 3 2 2 2" xfId="1444" xr:uid="{00000000-0005-0000-0000-00002D2A0000}"/>
    <cellStyle name="Comma 2 5 2 3 2 2 2 2" xfId="2990" xr:uid="{00000000-0005-0000-0000-00002E2A0000}"/>
    <cellStyle name="Comma 2 5 2 3 2 2 2 2 2" xfId="12285" xr:uid="{00000000-0005-0000-0000-00002F2A0000}"/>
    <cellStyle name="Comma 2 5 2 3 2 2 2 2 3" xfId="9193" xr:uid="{00000000-0005-0000-0000-0000302A0000}"/>
    <cellStyle name="Comma 2 5 2 3 2 2 2 3" xfId="4536" xr:uid="{00000000-0005-0000-0000-0000312A0000}"/>
    <cellStyle name="Comma 2 5 2 3 2 2 2 3 2" xfId="13831" xr:uid="{00000000-0005-0000-0000-0000322A0000}"/>
    <cellStyle name="Comma 2 5 2 3 2 2 2 3 3" xfId="7647" xr:uid="{00000000-0005-0000-0000-0000332A0000}"/>
    <cellStyle name="Comma 2 5 2 3 2 2 2 4" xfId="10739" xr:uid="{00000000-0005-0000-0000-0000342A0000}"/>
    <cellStyle name="Comma 2 5 2 3 2 2 2 5" xfId="6101" xr:uid="{00000000-0005-0000-0000-0000352A0000}"/>
    <cellStyle name="Comma 2 5 2 3 2 2 3" xfId="2055" xr:uid="{00000000-0005-0000-0000-0000362A0000}"/>
    <cellStyle name="Comma 2 5 2 3 2 2 3 2" xfId="11350" xr:uid="{00000000-0005-0000-0000-0000372A0000}"/>
    <cellStyle name="Comma 2 5 2 3 2 2 3 3" xfId="8258" xr:uid="{00000000-0005-0000-0000-0000382A0000}"/>
    <cellStyle name="Comma 2 5 2 3 2 2 4" xfId="3925" xr:uid="{00000000-0005-0000-0000-0000392A0000}"/>
    <cellStyle name="Comma 2 5 2 3 2 2 4 2" xfId="13220" xr:uid="{00000000-0005-0000-0000-00003A2A0000}"/>
    <cellStyle name="Comma 2 5 2 3 2 2 4 3" xfId="7036" xr:uid="{00000000-0005-0000-0000-00003B2A0000}"/>
    <cellStyle name="Comma 2 5 2 3 2 2 5" xfId="10128" xr:uid="{00000000-0005-0000-0000-00003C2A0000}"/>
    <cellStyle name="Comma 2 5 2 3 2 2 6" xfId="5166" xr:uid="{00000000-0005-0000-0000-00003D2A0000}"/>
    <cellStyle name="Comma 2 5 2 3 2 3" xfId="1157" xr:uid="{00000000-0005-0000-0000-00003E2A0000}"/>
    <cellStyle name="Comma 2 5 2 3 2 3 2" xfId="2379" xr:uid="{00000000-0005-0000-0000-00003F2A0000}"/>
    <cellStyle name="Comma 2 5 2 3 2 3 2 2" xfId="11674" xr:uid="{00000000-0005-0000-0000-0000402A0000}"/>
    <cellStyle name="Comma 2 5 2 3 2 3 2 3" xfId="8582" xr:uid="{00000000-0005-0000-0000-0000412A0000}"/>
    <cellStyle name="Comma 2 5 2 3 2 3 3" xfId="4249" xr:uid="{00000000-0005-0000-0000-0000422A0000}"/>
    <cellStyle name="Comma 2 5 2 3 2 3 3 2" xfId="13544" xr:uid="{00000000-0005-0000-0000-0000432A0000}"/>
    <cellStyle name="Comma 2 5 2 3 2 3 3 3" xfId="7360" xr:uid="{00000000-0005-0000-0000-0000442A0000}"/>
    <cellStyle name="Comma 2 5 2 3 2 3 4" xfId="10452" xr:uid="{00000000-0005-0000-0000-0000452A0000}"/>
    <cellStyle name="Comma 2 5 2 3 2 3 5" xfId="5490" xr:uid="{00000000-0005-0000-0000-0000462A0000}"/>
    <cellStyle name="Comma 2 5 2 3 2 4" xfId="562" xr:uid="{00000000-0005-0000-0000-0000472A0000}"/>
    <cellStyle name="Comma 2 5 2 3 2 4 2" xfId="2719" xr:uid="{00000000-0005-0000-0000-0000482A0000}"/>
    <cellStyle name="Comma 2 5 2 3 2 4 2 2" xfId="12014" xr:uid="{00000000-0005-0000-0000-0000492A0000}"/>
    <cellStyle name="Comma 2 5 2 3 2 4 2 3" xfId="8922" xr:uid="{00000000-0005-0000-0000-00004A2A0000}"/>
    <cellStyle name="Comma 2 5 2 3 2 4 3" xfId="3654" xr:uid="{00000000-0005-0000-0000-00004B2A0000}"/>
    <cellStyle name="Comma 2 5 2 3 2 4 3 2" xfId="12949" xr:uid="{00000000-0005-0000-0000-00004C2A0000}"/>
    <cellStyle name="Comma 2 5 2 3 2 4 3 3" xfId="6765" xr:uid="{00000000-0005-0000-0000-00004D2A0000}"/>
    <cellStyle name="Comma 2 5 2 3 2 4 4" xfId="9857" xr:uid="{00000000-0005-0000-0000-00004E2A0000}"/>
    <cellStyle name="Comma 2 5 2 3 2 4 5" xfId="5830" xr:uid="{00000000-0005-0000-0000-00004F2A0000}"/>
    <cellStyle name="Comma 2 5 2 3 2 5" xfId="1784" xr:uid="{00000000-0005-0000-0000-0000502A0000}"/>
    <cellStyle name="Comma 2 5 2 3 2 5 2" xfId="11079" xr:uid="{00000000-0005-0000-0000-0000512A0000}"/>
    <cellStyle name="Comma 2 5 2 3 2 5 3" xfId="7987" xr:uid="{00000000-0005-0000-0000-0000522A0000}"/>
    <cellStyle name="Comma 2 5 2 3 2 6" xfId="3314" xr:uid="{00000000-0005-0000-0000-0000532A0000}"/>
    <cellStyle name="Comma 2 5 2 3 2 6 2" xfId="12609" xr:uid="{00000000-0005-0000-0000-0000542A0000}"/>
    <cellStyle name="Comma 2 5 2 3 2 6 3" xfId="6425" xr:uid="{00000000-0005-0000-0000-0000552A0000}"/>
    <cellStyle name="Comma 2 5 2 3 2 7" xfId="9517" xr:uid="{00000000-0005-0000-0000-0000562A0000}"/>
    <cellStyle name="Comma 2 5 2 3 2 8" xfId="4895" xr:uid="{00000000-0005-0000-0000-0000572A0000}"/>
    <cellStyle name="Comma 2 5 2 3 3" xfId="295" xr:uid="{00000000-0005-0000-0000-0000582A0000}"/>
    <cellStyle name="Comma 2 5 2 3 3 2" xfId="906" xr:uid="{00000000-0005-0000-0000-0000592A0000}"/>
    <cellStyle name="Comma 2 5 2 3 3 2 2" xfId="1517" xr:uid="{00000000-0005-0000-0000-00005A2A0000}"/>
    <cellStyle name="Comma 2 5 2 3 3 2 2 2" xfId="3063" xr:uid="{00000000-0005-0000-0000-00005B2A0000}"/>
    <cellStyle name="Comma 2 5 2 3 3 2 2 2 2" xfId="12358" xr:uid="{00000000-0005-0000-0000-00005C2A0000}"/>
    <cellStyle name="Comma 2 5 2 3 3 2 2 2 3" xfId="9266" xr:uid="{00000000-0005-0000-0000-00005D2A0000}"/>
    <cellStyle name="Comma 2 5 2 3 3 2 2 3" xfId="4609" xr:uid="{00000000-0005-0000-0000-00005E2A0000}"/>
    <cellStyle name="Comma 2 5 2 3 3 2 2 3 2" xfId="13904" xr:uid="{00000000-0005-0000-0000-00005F2A0000}"/>
    <cellStyle name="Comma 2 5 2 3 3 2 2 3 3" xfId="7720" xr:uid="{00000000-0005-0000-0000-0000602A0000}"/>
    <cellStyle name="Comma 2 5 2 3 3 2 2 4" xfId="10812" xr:uid="{00000000-0005-0000-0000-0000612A0000}"/>
    <cellStyle name="Comma 2 5 2 3 3 2 2 5" xfId="6174" xr:uid="{00000000-0005-0000-0000-0000622A0000}"/>
    <cellStyle name="Comma 2 5 2 3 3 2 3" xfId="2128" xr:uid="{00000000-0005-0000-0000-0000632A0000}"/>
    <cellStyle name="Comma 2 5 2 3 3 2 3 2" xfId="11423" xr:uid="{00000000-0005-0000-0000-0000642A0000}"/>
    <cellStyle name="Comma 2 5 2 3 3 2 3 3" xfId="8331" xr:uid="{00000000-0005-0000-0000-0000652A0000}"/>
    <cellStyle name="Comma 2 5 2 3 3 2 4" xfId="3998" xr:uid="{00000000-0005-0000-0000-0000662A0000}"/>
    <cellStyle name="Comma 2 5 2 3 3 2 4 2" xfId="13293" xr:uid="{00000000-0005-0000-0000-0000672A0000}"/>
    <cellStyle name="Comma 2 5 2 3 3 2 4 3" xfId="7109" xr:uid="{00000000-0005-0000-0000-0000682A0000}"/>
    <cellStyle name="Comma 2 5 2 3 3 2 5" xfId="10201" xr:uid="{00000000-0005-0000-0000-0000692A0000}"/>
    <cellStyle name="Comma 2 5 2 3 3 2 6" xfId="5239" xr:uid="{00000000-0005-0000-0000-00006A2A0000}"/>
    <cellStyle name="Comma 2 5 2 3 3 3" xfId="1230" xr:uid="{00000000-0005-0000-0000-00006B2A0000}"/>
    <cellStyle name="Comma 2 5 2 3 3 3 2" xfId="2452" xr:uid="{00000000-0005-0000-0000-00006C2A0000}"/>
    <cellStyle name="Comma 2 5 2 3 3 3 2 2" xfId="11747" xr:uid="{00000000-0005-0000-0000-00006D2A0000}"/>
    <cellStyle name="Comma 2 5 2 3 3 3 2 3" xfId="8655" xr:uid="{00000000-0005-0000-0000-00006E2A0000}"/>
    <cellStyle name="Comma 2 5 2 3 3 3 3" xfId="4322" xr:uid="{00000000-0005-0000-0000-00006F2A0000}"/>
    <cellStyle name="Comma 2 5 2 3 3 3 3 2" xfId="13617" xr:uid="{00000000-0005-0000-0000-0000702A0000}"/>
    <cellStyle name="Comma 2 5 2 3 3 3 3 3" xfId="7433" xr:uid="{00000000-0005-0000-0000-0000712A0000}"/>
    <cellStyle name="Comma 2 5 2 3 3 3 4" xfId="10525" xr:uid="{00000000-0005-0000-0000-0000722A0000}"/>
    <cellStyle name="Comma 2 5 2 3 3 3 5" xfId="5563" xr:uid="{00000000-0005-0000-0000-0000732A0000}"/>
    <cellStyle name="Comma 2 5 2 3 3 4" xfId="473" xr:uid="{00000000-0005-0000-0000-0000742A0000}"/>
    <cellStyle name="Comma 2 5 2 3 3 4 2" xfId="2630" xr:uid="{00000000-0005-0000-0000-0000752A0000}"/>
    <cellStyle name="Comma 2 5 2 3 3 4 2 2" xfId="11925" xr:uid="{00000000-0005-0000-0000-0000762A0000}"/>
    <cellStyle name="Comma 2 5 2 3 3 4 2 3" xfId="8833" xr:uid="{00000000-0005-0000-0000-0000772A0000}"/>
    <cellStyle name="Comma 2 5 2 3 3 4 3" xfId="3565" xr:uid="{00000000-0005-0000-0000-0000782A0000}"/>
    <cellStyle name="Comma 2 5 2 3 3 4 3 2" xfId="12860" xr:uid="{00000000-0005-0000-0000-0000792A0000}"/>
    <cellStyle name="Comma 2 5 2 3 3 4 3 3" xfId="6676" xr:uid="{00000000-0005-0000-0000-00007A2A0000}"/>
    <cellStyle name="Comma 2 5 2 3 3 4 4" xfId="9768" xr:uid="{00000000-0005-0000-0000-00007B2A0000}"/>
    <cellStyle name="Comma 2 5 2 3 3 4 5" xfId="5741" xr:uid="{00000000-0005-0000-0000-00007C2A0000}"/>
    <cellStyle name="Comma 2 5 2 3 3 5" xfId="1695" xr:uid="{00000000-0005-0000-0000-00007D2A0000}"/>
    <cellStyle name="Comma 2 5 2 3 3 5 2" xfId="10990" xr:uid="{00000000-0005-0000-0000-00007E2A0000}"/>
    <cellStyle name="Comma 2 5 2 3 3 5 3" xfId="7898" xr:uid="{00000000-0005-0000-0000-00007F2A0000}"/>
    <cellStyle name="Comma 2 5 2 3 3 6" xfId="3387" xr:uid="{00000000-0005-0000-0000-0000802A0000}"/>
    <cellStyle name="Comma 2 5 2 3 3 6 2" xfId="12682" xr:uid="{00000000-0005-0000-0000-0000812A0000}"/>
    <cellStyle name="Comma 2 5 2 3 3 6 3" xfId="6498" xr:uid="{00000000-0005-0000-0000-0000822A0000}"/>
    <cellStyle name="Comma 2 5 2 3 3 7" xfId="9590" xr:uid="{00000000-0005-0000-0000-0000832A0000}"/>
    <cellStyle name="Comma 2 5 2 3 3 8" xfId="4806" xr:uid="{00000000-0005-0000-0000-0000842A0000}"/>
    <cellStyle name="Comma 2 5 2 3 4" xfId="133" xr:uid="{00000000-0005-0000-0000-0000852A0000}"/>
    <cellStyle name="Comma 2 5 2 3 4 2" xfId="1068" xr:uid="{00000000-0005-0000-0000-0000862A0000}"/>
    <cellStyle name="Comma 2 5 2 3 4 2 2" xfId="2290" xr:uid="{00000000-0005-0000-0000-0000872A0000}"/>
    <cellStyle name="Comma 2 5 2 3 4 2 2 2" xfId="11585" xr:uid="{00000000-0005-0000-0000-0000882A0000}"/>
    <cellStyle name="Comma 2 5 2 3 4 2 2 3" xfId="8493" xr:uid="{00000000-0005-0000-0000-0000892A0000}"/>
    <cellStyle name="Comma 2 5 2 3 4 2 3" xfId="4160" xr:uid="{00000000-0005-0000-0000-00008A2A0000}"/>
    <cellStyle name="Comma 2 5 2 3 4 2 3 2" xfId="13455" xr:uid="{00000000-0005-0000-0000-00008B2A0000}"/>
    <cellStyle name="Comma 2 5 2 3 4 2 3 3" xfId="7271" xr:uid="{00000000-0005-0000-0000-00008C2A0000}"/>
    <cellStyle name="Comma 2 5 2 3 4 2 4" xfId="10363" xr:uid="{00000000-0005-0000-0000-00008D2A0000}"/>
    <cellStyle name="Comma 2 5 2 3 4 2 5" xfId="5401" xr:uid="{00000000-0005-0000-0000-00008E2A0000}"/>
    <cellStyle name="Comma 2 5 2 3 4 3" xfId="744" xr:uid="{00000000-0005-0000-0000-00008F2A0000}"/>
    <cellStyle name="Comma 2 5 2 3 4 3 2" xfId="2901" xr:uid="{00000000-0005-0000-0000-0000902A0000}"/>
    <cellStyle name="Comma 2 5 2 3 4 3 2 2" xfId="12196" xr:uid="{00000000-0005-0000-0000-0000912A0000}"/>
    <cellStyle name="Comma 2 5 2 3 4 3 2 3" xfId="9104" xr:uid="{00000000-0005-0000-0000-0000922A0000}"/>
    <cellStyle name="Comma 2 5 2 3 4 3 3" xfId="3836" xr:uid="{00000000-0005-0000-0000-0000932A0000}"/>
    <cellStyle name="Comma 2 5 2 3 4 3 3 2" xfId="13131" xr:uid="{00000000-0005-0000-0000-0000942A0000}"/>
    <cellStyle name="Comma 2 5 2 3 4 3 3 3" xfId="6947" xr:uid="{00000000-0005-0000-0000-0000952A0000}"/>
    <cellStyle name="Comma 2 5 2 3 4 3 4" xfId="10039" xr:uid="{00000000-0005-0000-0000-0000962A0000}"/>
    <cellStyle name="Comma 2 5 2 3 4 3 5" xfId="6012" xr:uid="{00000000-0005-0000-0000-0000972A0000}"/>
    <cellStyle name="Comma 2 5 2 3 4 4" xfId="1966" xr:uid="{00000000-0005-0000-0000-0000982A0000}"/>
    <cellStyle name="Comma 2 5 2 3 4 4 2" xfId="11261" xr:uid="{00000000-0005-0000-0000-0000992A0000}"/>
    <cellStyle name="Comma 2 5 2 3 4 4 3" xfId="8169" xr:uid="{00000000-0005-0000-0000-00009A2A0000}"/>
    <cellStyle name="Comma 2 5 2 3 4 5" xfId="3225" xr:uid="{00000000-0005-0000-0000-00009B2A0000}"/>
    <cellStyle name="Comma 2 5 2 3 4 5 2" xfId="12520" xr:uid="{00000000-0005-0000-0000-00009C2A0000}"/>
    <cellStyle name="Comma 2 5 2 3 4 5 3" xfId="6336" xr:uid="{00000000-0005-0000-0000-00009D2A0000}"/>
    <cellStyle name="Comma 2 5 2 3 4 6" xfId="9428" xr:uid="{00000000-0005-0000-0000-00009E2A0000}"/>
    <cellStyle name="Comma 2 5 2 3 4 7" xfId="5077" xr:uid="{00000000-0005-0000-0000-00009F2A0000}"/>
    <cellStyle name="Comma 2 5 2 3 5" xfId="671" xr:uid="{00000000-0005-0000-0000-0000A02A0000}"/>
    <cellStyle name="Comma 2 5 2 3 5 2" xfId="1319" xr:uid="{00000000-0005-0000-0000-0000A12A0000}"/>
    <cellStyle name="Comma 2 5 2 3 5 2 2" xfId="2828" xr:uid="{00000000-0005-0000-0000-0000A22A0000}"/>
    <cellStyle name="Comma 2 5 2 3 5 2 2 2" xfId="12123" xr:uid="{00000000-0005-0000-0000-0000A32A0000}"/>
    <cellStyle name="Comma 2 5 2 3 5 2 2 3" xfId="9031" xr:uid="{00000000-0005-0000-0000-0000A42A0000}"/>
    <cellStyle name="Comma 2 5 2 3 5 2 3" xfId="4411" xr:uid="{00000000-0005-0000-0000-0000A52A0000}"/>
    <cellStyle name="Comma 2 5 2 3 5 2 3 2" xfId="13706" xr:uid="{00000000-0005-0000-0000-0000A62A0000}"/>
    <cellStyle name="Comma 2 5 2 3 5 2 3 3" xfId="7522" xr:uid="{00000000-0005-0000-0000-0000A72A0000}"/>
    <cellStyle name="Comma 2 5 2 3 5 2 4" xfId="10614" xr:uid="{00000000-0005-0000-0000-0000A82A0000}"/>
    <cellStyle name="Comma 2 5 2 3 5 2 5" xfId="5939" xr:uid="{00000000-0005-0000-0000-0000A92A0000}"/>
    <cellStyle name="Comma 2 5 2 3 5 3" xfId="1893" xr:uid="{00000000-0005-0000-0000-0000AA2A0000}"/>
    <cellStyle name="Comma 2 5 2 3 5 3 2" xfId="11188" xr:uid="{00000000-0005-0000-0000-0000AB2A0000}"/>
    <cellStyle name="Comma 2 5 2 3 5 3 3" xfId="8096" xr:uid="{00000000-0005-0000-0000-0000AC2A0000}"/>
    <cellStyle name="Comma 2 5 2 3 5 4" xfId="3763" xr:uid="{00000000-0005-0000-0000-0000AD2A0000}"/>
    <cellStyle name="Comma 2 5 2 3 5 4 2" xfId="13058" xr:uid="{00000000-0005-0000-0000-0000AE2A0000}"/>
    <cellStyle name="Comma 2 5 2 3 5 4 3" xfId="6874" xr:uid="{00000000-0005-0000-0000-0000AF2A0000}"/>
    <cellStyle name="Comma 2 5 2 3 5 5" xfId="9966" xr:uid="{00000000-0005-0000-0000-0000B02A0000}"/>
    <cellStyle name="Comma 2 5 2 3 5 6" xfId="5004" xr:uid="{00000000-0005-0000-0000-0000B12A0000}"/>
    <cellStyle name="Comma 2 5 2 3 6" xfId="995" xr:uid="{00000000-0005-0000-0000-0000B22A0000}"/>
    <cellStyle name="Comma 2 5 2 3 6 2" xfId="2217" xr:uid="{00000000-0005-0000-0000-0000B32A0000}"/>
    <cellStyle name="Comma 2 5 2 3 6 2 2" xfId="11512" xr:uid="{00000000-0005-0000-0000-0000B42A0000}"/>
    <cellStyle name="Comma 2 5 2 3 6 2 3" xfId="8420" xr:uid="{00000000-0005-0000-0000-0000B52A0000}"/>
    <cellStyle name="Comma 2 5 2 3 6 3" xfId="4087" xr:uid="{00000000-0005-0000-0000-0000B62A0000}"/>
    <cellStyle name="Comma 2 5 2 3 6 3 2" xfId="13382" xr:uid="{00000000-0005-0000-0000-0000B72A0000}"/>
    <cellStyle name="Comma 2 5 2 3 6 3 3" xfId="7198" xr:uid="{00000000-0005-0000-0000-0000B82A0000}"/>
    <cellStyle name="Comma 2 5 2 3 6 4" xfId="10290" xr:uid="{00000000-0005-0000-0000-0000B92A0000}"/>
    <cellStyle name="Comma 2 5 2 3 6 5" xfId="5328" xr:uid="{00000000-0005-0000-0000-0000BA2A0000}"/>
    <cellStyle name="Comma 2 5 2 3 7" xfId="400" xr:uid="{00000000-0005-0000-0000-0000BB2A0000}"/>
    <cellStyle name="Comma 2 5 2 3 7 2" xfId="2557" xr:uid="{00000000-0005-0000-0000-0000BC2A0000}"/>
    <cellStyle name="Comma 2 5 2 3 7 2 2" xfId="11852" xr:uid="{00000000-0005-0000-0000-0000BD2A0000}"/>
    <cellStyle name="Comma 2 5 2 3 7 2 3" xfId="8760" xr:uid="{00000000-0005-0000-0000-0000BE2A0000}"/>
    <cellStyle name="Comma 2 5 2 3 7 3" xfId="3492" xr:uid="{00000000-0005-0000-0000-0000BF2A0000}"/>
    <cellStyle name="Comma 2 5 2 3 7 3 2" xfId="12787" xr:uid="{00000000-0005-0000-0000-0000C02A0000}"/>
    <cellStyle name="Comma 2 5 2 3 7 3 3" xfId="6603" xr:uid="{00000000-0005-0000-0000-0000C12A0000}"/>
    <cellStyle name="Comma 2 5 2 3 7 4" xfId="9695" xr:uid="{00000000-0005-0000-0000-0000C22A0000}"/>
    <cellStyle name="Comma 2 5 2 3 7 5" xfId="5668" xr:uid="{00000000-0005-0000-0000-0000C32A0000}"/>
    <cellStyle name="Comma 2 5 2 3 8" xfId="1622" xr:uid="{00000000-0005-0000-0000-0000C42A0000}"/>
    <cellStyle name="Comma 2 5 2 3 8 2" xfId="10917" xr:uid="{00000000-0005-0000-0000-0000C52A0000}"/>
    <cellStyle name="Comma 2 5 2 3 8 3" xfId="7825" xr:uid="{00000000-0005-0000-0000-0000C62A0000}"/>
    <cellStyle name="Comma 2 5 2 3 9" xfId="3152" xr:uid="{00000000-0005-0000-0000-0000C72A0000}"/>
    <cellStyle name="Comma 2 5 2 3 9 2" xfId="12447" xr:uid="{00000000-0005-0000-0000-0000C82A0000}"/>
    <cellStyle name="Comma 2 5 2 3 9 3" xfId="6263" xr:uid="{00000000-0005-0000-0000-0000C92A0000}"/>
    <cellStyle name="Comma 2 5 2 4" xfId="186" xr:uid="{00000000-0005-0000-0000-0000CA2A0000}"/>
    <cellStyle name="Comma 2 5 2 4 2" xfId="329" xr:uid="{00000000-0005-0000-0000-0000CB2A0000}"/>
    <cellStyle name="Comma 2 5 2 4 2 2" xfId="940" xr:uid="{00000000-0005-0000-0000-0000CC2A0000}"/>
    <cellStyle name="Comma 2 5 2 4 2 2 2" xfId="1551" xr:uid="{00000000-0005-0000-0000-0000CD2A0000}"/>
    <cellStyle name="Comma 2 5 2 4 2 2 2 2" xfId="3097" xr:uid="{00000000-0005-0000-0000-0000CE2A0000}"/>
    <cellStyle name="Comma 2 5 2 4 2 2 2 2 2" xfId="12392" xr:uid="{00000000-0005-0000-0000-0000CF2A0000}"/>
    <cellStyle name="Comma 2 5 2 4 2 2 2 2 3" xfId="9300" xr:uid="{00000000-0005-0000-0000-0000D02A0000}"/>
    <cellStyle name="Comma 2 5 2 4 2 2 2 3" xfId="4643" xr:uid="{00000000-0005-0000-0000-0000D12A0000}"/>
    <cellStyle name="Comma 2 5 2 4 2 2 2 3 2" xfId="13938" xr:uid="{00000000-0005-0000-0000-0000D22A0000}"/>
    <cellStyle name="Comma 2 5 2 4 2 2 2 3 3" xfId="7754" xr:uid="{00000000-0005-0000-0000-0000D32A0000}"/>
    <cellStyle name="Comma 2 5 2 4 2 2 2 4" xfId="10846" xr:uid="{00000000-0005-0000-0000-0000D42A0000}"/>
    <cellStyle name="Comma 2 5 2 4 2 2 2 5" xfId="6208" xr:uid="{00000000-0005-0000-0000-0000D52A0000}"/>
    <cellStyle name="Comma 2 5 2 4 2 2 3" xfId="2162" xr:uid="{00000000-0005-0000-0000-0000D62A0000}"/>
    <cellStyle name="Comma 2 5 2 4 2 2 3 2" xfId="11457" xr:uid="{00000000-0005-0000-0000-0000D72A0000}"/>
    <cellStyle name="Comma 2 5 2 4 2 2 3 3" xfId="8365" xr:uid="{00000000-0005-0000-0000-0000D82A0000}"/>
    <cellStyle name="Comma 2 5 2 4 2 2 4" xfId="4032" xr:uid="{00000000-0005-0000-0000-0000D92A0000}"/>
    <cellStyle name="Comma 2 5 2 4 2 2 4 2" xfId="13327" xr:uid="{00000000-0005-0000-0000-0000DA2A0000}"/>
    <cellStyle name="Comma 2 5 2 4 2 2 4 3" xfId="7143" xr:uid="{00000000-0005-0000-0000-0000DB2A0000}"/>
    <cellStyle name="Comma 2 5 2 4 2 2 5" xfId="10235" xr:uid="{00000000-0005-0000-0000-0000DC2A0000}"/>
    <cellStyle name="Comma 2 5 2 4 2 2 6" xfId="5273" xr:uid="{00000000-0005-0000-0000-0000DD2A0000}"/>
    <cellStyle name="Comma 2 5 2 4 2 3" xfId="1264" xr:uid="{00000000-0005-0000-0000-0000DE2A0000}"/>
    <cellStyle name="Comma 2 5 2 4 2 3 2" xfId="2486" xr:uid="{00000000-0005-0000-0000-0000DF2A0000}"/>
    <cellStyle name="Comma 2 5 2 4 2 3 2 2" xfId="11781" xr:uid="{00000000-0005-0000-0000-0000E02A0000}"/>
    <cellStyle name="Comma 2 5 2 4 2 3 2 3" xfId="8689" xr:uid="{00000000-0005-0000-0000-0000E12A0000}"/>
    <cellStyle name="Comma 2 5 2 4 2 3 3" xfId="4356" xr:uid="{00000000-0005-0000-0000-0000E22A0000}"/>
    <cellStyle name="Comma 2 5 2 4 2 3 3 2" xfId="13651" xr:uid="{00000000-0005-0000-0000-0000E32A0000}"/>
    <cellStyle name="Comma 2 5 2 4 2 3 3 3" xfId="7467" xr:uid="{00000000-0005-0000-0000-0000E42A0000}"/>
    <cellStyle name="Comma 2 5 2 4 2 3 4" xfId="10559" xr:uid="{00000000-0005-0000-0000-0000E52A0000}"/>
    <cellStyle name="Comma 2 5 2 4 2 3 5" xfId="5597" xr:uid="{00000000-0005-0000-0000-0000E62A0000}"/>
    <cellStyle name="Comma 2 5 2 4 2 4" xfId="526" xr:uid="{00000000-0005-0000-0000-0000E72A0000}"/>
    <cellStyle name="Comma 2 5 2 4 2 4 2" xfId="2683" xr:uid="{00000000-0005-0000-0000-0000E82A0000}"/>
    <cellStyle name="Comma 2 5 2 4 2 4 2 2" xfId="11978" xr:uid="{00000000-0005-0000-0000-0000E92A0000}"/>
    <cellStyle name="Comma 2 5 2 4 2 4 2 3" xfId="8886" xr:uid="{00000000-0005-0000-0000-0000EA2A0000}"/>
    <cellStyle name="Comma 2 5 2 4 2 4 3" xfId="3618" xr:uid="{00000000-0005-0000-0000-0000EB2A0000}"/>
    <cellStyle name="Comma 2 5 2 4 2 4 3 2" xfId="12913" xr:uid="{00000000-0005-0000-0000-0000EC2A0000}"/>
    <cellStyle name="Comma 2 5 2 4 2 4 3 3" xfId="6729" xr:uid="{00000000-0005-0000-0000-0000ED2A0000}"/>
    <cellStyle name="Comma 2 5 2 4 2 4 4" xfId="9821" xr:uid="{00000000-0005-0000-0000-0000EE2A0000}"/>
    <cellStyle name="Comma 2 5 2 4 2 4 5" xfId="5794" xr:uid="{00000000-0005-0000-0000-0000EF2A0000}"/>
    <cellStyle name="Comma 2 5 2 4 2 5" xfId="1748" xr:uid="{00000000-0005-0000-0000-0000F02A0000}"/>
    <cellStyle name="Comma 2 5 2 4 2 5 2" xfId="11043" xr:uid="{00000000-0005-0000-0000-0000F12A0000}"/>
    <cellStyle name="Comma 2 5 2 4 2 5 3" xfId="7951" xr:uid="{00000000-0005-0000-0000-0000F22A0000}"/>
    <cellStyle name="Comma 2 5 2 4 2 6" xfId="3421" xr:uid="{00000000-0005-0000-0000-0000F32A0000}"/>
    <cellStyle name="Comma 2 5 2 4 2 6 2" xfId="12716" xr:uid="{00000000-0005-0000-0000-0000F42A0000}"/>
    <cellStyle name="Comma 2 5 2 4 2 6 3" xfId="6532" xr:uid="{00000000-0005-0000-0000-0000F52A0000}"/>
    <cellStyle name="Comma 2 5 2 4 2 7" xfId="9624" xr:uid="{00000000-0005-0000-0000-0000F62A0000}"/>
    <cellStyle name="Comma 2 5 2 4 2 8" xfId="4859" xr:uid="{00000000-0005-0000-0000-0000F72A0000}"/>
    <cellStyle name="Comma 2 5 2 4 3" xfId="797" xr:uid="{00000000-0005-0000-0000-0000F82A0000}"/>
    <cellStyle name="Comma 2 5 2 4 3 2" xfId="1408" xr:uid="{00000000-0005-0000-0000-0000F92A0000}"/>
    <cellStyle name="Comma 2 5 2 4 3 2 2" xfId="2954" xr:uid="{00000000-0005-0000-0000-0000FA2A0000}"/>
    <cellStyle name="Comma 2 5 2 4 3 2 2 2" xfId="12249" xr:uid="{00000000-0005-0000-0000-0000FB2A0000}"/>
    <cellStyle name="Comma 2 5 2 4 3 2 2 3" xfId="9157" xr:uid="{00000000-0005-0000-0000-0000FC2A0000}"/>
    <cellStyle name="Comma 2 5 2 4 3 2 3" xfId="4500" xr:uid="{00000000-0005-0000-0000-0000FD2A0000}"/>
    <cellStyle name="Comma 2 5 2 4 3 2 3 2" xfId="13795" xr:uid="{00000000-0005-0000-0000-0000FE2A0000}"/>
    <cellStyle name="Comma 2 5 2 4 3 2 3 3" xfId="7611" xr:uid="{00000000-0005-0000-0000-0000FF2A0000}"/>
    <cellStyle name="Comma 2 5 2 4 3 2 4" xfId="10703" xr:uid="{00000000-0005-0000-0000-0000002B0000}"/>
    <cellStyle name="Comma 2 5 2 4 3 2 5" xfId="6065" xr:uid="{00000000-0005-0000-0000-0000012B0000}"/>
    <cellStyle name="Comma 2 5 2 4 3 3" xfId="2019" xr:uid="{00000000-0005-0000-0000-0000022B0000}"/>
    <cellStyle name="Comma 2 5 2 4 3 3 2" xfId="11314" xr:uid="{00000000-0005-0000-0000-0000032B0000}"/>
    <cellStyle name="Comma 2 5 2 4 3 3 3" xfId="8222" xr:uid="{00000000-0005-0000-0000-0000042B0000}"/>
    <cellStyle name="Comma 2 5 2 4 3 4" xfId="3889" xr:uid="{00000000-0005-0000-0000-0000052B0000}"/>
    <cellStyle name="Comma 2 5 2 4 3 4 2" xfId="13184" xr:uid="{00000000-0005-0000-0000-0000062B0000}"/>
    <cellStyle name="Comma 2 5 2 4 3 4 3" xfId="7000" xr:uid="{00000000-0005-0000-0000-0000072B0000}"/>
    <cellStyle name="Comma 2 5 2 4 3 5" xfId="10092" xr:uid="{00000000-0005-0000-0000-0000082B0000}"/>
    <cellStyle name="Comma 2 5 2 4 3 6" xfId="5130" xr:uid="{00000000-0005-0000-0000-0000092B0000}"/>
    <cellStyle name="Comma 2 5 2 4 4" xfId="1121" xr:uid="{00000000-0005-0000-0000-00000A2B0000}"/>
    <cellStyle name="Comma 2 5 2 4 4 2" xfId="2343" xr:uid="{00000000-0005-0000-0000-00000B2B0000}"/>
    <cellStyle name="Comma 2 5 2 4 4 2 2" xfId="11638" xr:uid="{00000000-0005-0000-0000-00000C2B0000}"/>
    <cellStyle name="Comma 2 5 2 4 4 2 3" xfId="8546" xr:uid="{00000000-0005-0000-0000-00000D2B0000}"/>
    <cellStyle name="Comma 2 5 2 4 4 3" xfId="4213" xr:uid="{00000000-0005-0000-0000-00000E2B0000}"/>
    <cellStyle name="Comma 2 5 2 4 4 3 2" xfId="13508" xr:uid="{00000000-0005-0000-0000-00000F2B0000}"/>
    <cellStyle name="Comma 2 5 2 4 4 3 3" xfId="7324" xr:uid="{00000000-0005-0000-0000-0000102B0000}"/>
    <cellStyle name="Comma 2 5 2 4 4 4" xfId="10416" xr:uid="{00000000-0005-0000-0000-0000112B0000}"/>
    <cellStyle name="Comma 2 5 2 4 4 5" xfId="5454" xr:uid="{00000000-0005-0000-0000-0000122B0000}"/>
    <cellStyle name="Comma 2 5 2 4 5" xfId="364" xr:uid="{00000000-0005-0000-0000-0000132B0000}"/>
    <cellStyle name="Comma 2 5 2 4 5 2" xfId="2521" xr:uid="{00000000-0005-0000-0000-0000142B0000}"/>
    <cellStyle name="Comma 2 5 2 4 5 2 2" xfId="11816" xr:uid="{00000000-0005-0000-0000-0000152B0000}"/>
    <cellStyle name="Comma 2 5 2 4 5 2 3" xfId="8724" xr:uid="{00000000-0005-0000-0000-0000162B0000}"/>
    <cellStyle name="Comma 2 5 2 4 5 3" xfId="3456" xr:uid="{00000000-0005-0000-0000-0000172B0000}"/>
    <cellStyle name="Comma 2 5 2 4 5 3 2" xfId="12751" xr:uid="{00000000-0005-0000-0000-0000182B0000}"/>
    <cellStyle name="Comma 2 5 2 4 5 3 3" xfId="6567" xr:uid="{00000000-0005-0000-0000-0000192B0000}"/>
    <cellStyle name="Comma 2 5 2 4 5 4" xfId="9659" xr:uid="{00000000-0005-0000-0000-00001A2B0000}"/>
    <cellStyle name="Comma 2 5 2 4 5 5" xfId="5632" xr:uid="{00000000-0005-0000-0000-00001B2B0000}"/>
    <cellStyle name="Comma 2 5 2 4 6" xfId="1586" xr:uid="{00000000-0005-0000-0000-00001C2B0000}"/>
    <cellStyle name="Comma 2 5 2 4 6 2" xfId="10881" xr:uid="{00000000-0005-0000-0000-00001D2B0000}"/>
    <cellStyle name="Comma 2 5 2 4 6 3" xfId="7789" xr:uid="{00000000-0005-0000-0000-00001E2B0000}"/>
    <cellStyle name="Comma 2 5 2 4 7" xfId="3278" xr:uid="{00000000-0005-0000-0000-00001F2B0000}"/>
    <cellStyle name="Comma 2 5 2 4 7 2" xfId="12573" xr:uid="{00000000-0005-0000-0000-0000202B0000}"/>
    <cellStyle name="Comma 2 5 2 4 7 3" xfId="6389" xr:uid="{00000000-0005-0000-0000-0000212B0000}"/>
    <cellStyle name="Comma 2 5 2 4 8" xfId="9481" xr:uid="{00000000-0005-0000-0000-0000222B0000}"/>
    <cellStyle name="Comma 2 5 2 4 9" xfId="4697" xr:uid="{00000000-0005-0000-0000-0000232B0000}"/>
    <cellStyle name="Comma 2 5 2 5" xfId="167" xr:uid="{00000000-0005-0000-0000-0000242B0000}"/>
    <cellStyle name="Comma 2 5 2 5 2" xfId="778" xr:uid="{00000000-0005-0000-0000-0000252B0000}"/>
    <cellStyle name="Comma 2 5 2 5 2 2" xfId="1389" xr:uid="{00000000-0005-0000-0000-0000262B0000}"/>
    <cellStyle name="Comma 2 5 2 5 2 2 2" xfId="2935" xr:uid="{00000000-0005-0000-0000-0000272B0000}"/>
    <cellStyle name="Comma 2 5 2 5 2 2 2 2" xfId="12230" xr:uid="{00000000-0005-0000-0000-0000282B0000}"/>
    <cellStyle name="Comma 2 5 2 5 2 2 2 3" xfId="9138" xr:uid="{00000000-0005-0000-0000-0000292B0000}"/>
    <cellStyle name="Comma 2 5 2 5 2 2 3" xfId="4481" xr:uid="{00000000-0005-0000-0000-00002A2B0000}"/>
    <cellStyle name="Comma 2 5 2 5 2 2 3 2" xfId="13776" xr:uid="{00000000-0005-0000-0000-00002B2B0000}"/>
    <cellStyle name="Comma 2 5 2 5 2 2 3 3" xfId="7592" xr:uid="{00000000-0005-0000-0000-00002C2B0000}"/>
    <cellStyle name="Comma 2 5 2 5 2 2 4" xfId="10684" xr:uid="{00000000-0005-0000-0000-00002D2B0000}"/>
    <cellStyle name="Comma 2 5 2 5 2 2 5" xfId="6046" xr:uid="{00000000-0005-0000-0000-00002E2B0000}"/>
    <cellStyle name="Comma 2 5 2 5 2 3" xfId="2000" xr:uid="{00000000-0005-0000-0000-00002F2B0000}"/>
    <cellStyle name="Comma 2 5 2 5 2 3 2" xfId="11295" xr:uid="{00000000-0005-0000-0000-0000302B0000}"/>
    <cellStyle name="Comma 2 5 2 5 2 3 3" xfId="8203" xr:uid="{00000000-0005-0000-0000-0000312B0000}"/>
    <cellStyle name="Comma 2 5 2 5 2 4" xfId="3870" xr:uid="{00000000-0005-0000-0000-0000322B0000}"/>
    <cellStyle name="Comma 2 5 2 5 2 4 2" xfId="13165" xr:uid="{00000000-0005-0000-0000-0000332B0000}"/>
    <cellStyle name="Comma 2 5 2 5 2 4 3" xfId="6981" xr:uid="{00000000-0005-0000-0000-0000342B0000}"/>
    <cellStyle name="Comma 2 5 2 5 2 5" xfId="10073" xr:uid="{00000000-0005-0000-0000-0000352B0000}"/>
    <cellStyle name="Comma 2 5 2 5 2 6" xfId="5111" xr:uid="{00000000-0005-0000-0000-0000362B0000}"/>
    <cellStyle name="Comma 2 5 2 5 3" xfId="1102" xr:uid="{00000000-0005-0000-0000-0000372B0000}"/>
    <cellStyle name="Comma 2 5 2 5 3 2" xfId="2324" xr:uid="{00000000-0005-0000-0000-0000382B0000}"/>
    <cellStyle name="Comma 2 5 2 5 3 2 2" xfId="11619" xr:uid="{00000000-0005-0000-0000-0000392B0000}"/>
    <cellStyle name="Comma 2 5 2 5 3 2 3" xfId="8527" xr:uid="{00000000-0005-0000-0000-00003A2B0000}"/>
    <cellStyle name="Comma 2 5 2 5 3 3" xfId="4194" xr:uid="{00000000-0005-0000-0000-00003B2B0000}"/>
    <cellStyle name="Comma 2 5 2 5 3 3 2" xfId="13489" xr:uid="{00000000-0005-0000-0000-00003C2B0000}"/>
    <cellStyle name="Comma 2 5 2 5 3 3 3" xfId="7305" xr:uid="{00000000-0005-0000-0000-00003D2B0000}"/>
    <cellStyle name="Comma 2 5 2 5 3 4" xfId="10397" xr:uid="{00000000-0005-0000-0000-00003E2B0000}"/>
    <cellStyle name="Comma 2 5 2 5 3 5" xfId="5435" xr:uid="{00000000-0005-0000-0000-00003F2B0000}"/>
    <cellStyle name="Comma 2 5 2 5 4" xfId="507" xr:uid="{00000000-0005-0000-0000-0000402B0000}"/>
    <cellStyle name="Comma 2 5 2 5 4 2" xfId="2664" xr:uid="{00000000-0005-0000-0000-0000412B0000}"/>
    <cellStyle name="Comma 2 5 2 5 4 2 2" xfId="11959" xr:uid="{00000000-0005-0000-0000-0000422B0000}"/>
    <cellStyle name="Comma 2 5 2 5 4 2 3" xfId="8867" xr:uid="{00000000-0005-0000-0000-0000432B0000}"/>
    <cellStyle name="Comma 2 5 2 5 4 3" xfId="3599" xr:uid="{00000000-0005-0000-0000-0000442B0000}"/>
    <cellStyle name="Comma 2 5 2 5 4 3 2" xfId="12894" xr:uid="{00000000-0005-0000-0000-0000452B0000}"/>
    <cellStyle name="Comma 2 5 2 5 4 3 3" xfId="6710" xr:uid="{00000000-0005-0000-0000-0000462B0000}"/>
    <cellStyle name="Comma 2 5 2 5 4 4" xfId="9802" xr:uid="{00000000-0005-0000-0000-0000472B0000}"/>
    <cellStyle name="Comma 2 5 2 5 4 5" xfId="5775" xr:uid="{00000000-0005-0000-0000-0000482B0000}"/>
    <cellStyle name="Comma 2 5 2 5 5" xfId="1729" xr:uid="{00000000-0005-0000-0000-0000492B0000}"/>
    <cellStyle name="Comma 2 5 2 5 5 2" xfId="11024" xr:uid="{00000000-0005-0000-0000-00004A2B0000}"/>
    <cellStyle name="Comma 2 5 2 5 5 3" xfId="7932" xr:uid="{00000000-0005-0000-0000-00004B2B0000}"/>
    <cellStyle name="Comma 2 5 2 5 6" xfId="3259" xr:uid="{00000000-0005-0000-0000-00004C2B0000}"/>
    <cellStyle name="Comma 2 5 2 5 6 2" xfId="12554" xr:uid="{00000000-0005-0000-0000-00004D2B0000}"/>
    <cellStyle name="Comma 2 5 2 5 6 3" xfId="6370" xr:uid="{00000000-0005-0000-0000-00004E2B0000}"/>
    <cellStyle name="Comma 2 5 2 5 7" xfId="9462" xr:uid="{00000000-0005-0000-0000-00004F2B0000}"/>
    <cellStyle name="Comma 2 5 2 5 8" xfId="4840" xr:uid="{00000000-0005-0000-0000-0000502B0000}"/>
    <cellStyle name="Comma 2 5 2 6" xfId="259" xr:uid="{00000000-0005-0000-0000-0000512B0000}"/>
    <cellStyle name="Comma 2 5 2 6 2" xfId="870" xr:uid="{00000000-0005-0000-0000-0000522B0000}"/>
    <cellStyle name="Comma 2 5 2 6 2 2" xfId="1481" xr:uid="{00000000-0005-0000-0000-0000532B0000}"/>
    <cellStyle name="Comma 2 5 2 6 2 2 2" xfId="3027" xr:uid="{00000000-0005-0000-0000-0000542B0000}"/>
    <cellStyle name="Comma 2 5 2 6 2 2 2 2" xfId="12322" xr:uid="{00000000-0005-0000-0000-0000552B0000}"/>
    <cellStyle name="Comma 2 5 2 6 2 2 2 3" xfId="9230" xr:uid="{00000000-0005-0000-0000-0000562B0000}"/>
    <cellStyle name="Comma 2 5 2 6 2 2 3" xfId="4573" xr:uid="{00000000-0005-0000-0000-0000572B0000}"/>
    <cellStyle name="Comma 2 5 2 6 2 2 3 2" xfId="13868" xr:uid="{00000000-0005-0000-0000-0000582B0000}"/>
    <cellStyle name="Comma 2 5 2 6 2 2 3 3" xfId="7684" xr:uid="{00000000-0005-0000-0000-0000592B0000}"/>
    <cellStyle name="Comma 2 5 2 6 2 2 4" xfId="10776" xr:uid="{00000000-0005-0000-0000-00005A2B0000}"/>
    <cellStyle name="Comma 2 5 2 6 2 2 5" xfId="6138" xr:uid="{00000000-0005-0000-0000-00005B2B0000}"/>
    <cellStyle name="Comma 2 5 2 6 2 3" xfId="2092" xr:uid="{00000000-0005-0000-0000-00005C2B0000}"/>
    <cellStyle name="Comma 2 5 2 6 2 3 2" xfId="11387" xr:uid="{00000000-0005-0000-0000-00005D2B0000}"/>
    <cellStyle name="Comma 2 5 2 6 2 3 3" xfId="8295" xr:uid="{00000000-0005-0000-0000-00005E2B0000}"/>
    <cellStyle name="Comma 2 5 2 6 2 4" xfId="3962" xr:uid="{00000000-0005-0000-0000-00005F2B0000}"/>
    <cellStyle name="Comma 2 5 2 6 2 4 2" xfId="13257" xr:uid="{00000000-0005-0000-0000-0000602B0000}"/>
    <cellStyle name="Comma 2 5 2 6 2 4 3" xfId="7073" xr:uid="{00000000-0005-0000-0000-0000612B0000}"/>
    <cellStyle name="Comma 2 5 2 6 2 5" xfId="10165" xr:uid="{00000000-0005-0000-0000-0000622B0000}"/>
    <cellStyle name="Comma 2 5 2 6 2 6" xfId="5203" xr:uid="{00000000-0005-0000-0000-0000632B0000}"/>
    <cellStyle name="Comma 2 5 2 6 3" xfId="1194" xr:uid="{00000000-0005-0000-0000-0000642B0000}"/>
    <cellStyle name="Comma 2 5 2 6 3 2" xfId="2416" xr:uid="{00000000-0005-0000-0000-0000652B0000}"/>
    <cellStyle name="Comma 2 5 2 6 3 2 2" xfId="11711" xr:uid="{00000000-0005-0000-0000-0000662B0000}"/>
    <cellStyle name="Comma 2 5 2 6 3 2 3" xfId="8619" xr:uid="{00000000-0005-0000-0000-0000672B0000}"/>
    <cellStyle name="Comma 2 5 2 6 3 3" xfId="4286" xr:uid="{00000000-0005-0000-0000-0000682B0000}"/>
    <cellStyle name="Comma 2 5 2 6 3 3 2" xfId="13581" xr:uid="{00000000-0005-0000-0000-0000692B0000}"/>
    <cellStyle name="Comma 2 5 2 6 3 3 3" xfId="7397" xr:uid="{00000000-0005-0000-0000-00006A2B0000}"/>
    <cellStyle name="Comma 2 5 2 6 3 4" xfId="10489" xr:uid="{00000000-0005-0000-0000-00006B2B0000}"/>
    <cellStyle name="Comma 2 5 2 6 3 5" xfId="5527" xr:uid="{00000000-0005-0000-0000-00006C2B0000}"/>
    <cellStyle name="Comma 2 5 2 6 4" xfId="437" xr:uid="{00000000-0005-0000-0000-00006D2B0000}"/>
    <cellStyle name="Comma 2 5 2 6 4 2" xfId="2594" xr:uid="{00000000-0005-0000-0000-00006E2B0000}"/>
    <cellStyle name="Comma 2 5 2 6 4 2 2" xfId="11889" xr:uid="{00000000-0005-0000-0000-00006F2B0000}"/>
    <cellStyle name="Comma 2 5 2 6 4 2 3" xfId="8797" xr:uid="{00000000-0005-0000-0000-0000702B0000}"/>
    <cellStyle name="Comma 2 5 2 6 4 3" xfId="3529" xr:uid="{00000000-0005-0000-0000-0000712B0000}"/>
    <cellStyle name="Comma 2 5 2 6 4 3 2" xfId="12824" xr:uid="{00000000-0005-0000-0000-0000722B0000}"/>
    <cellStyle name="Comma 2 5 2 6 4 3 3" xfId="6640" xr:uid="{00000000-0005-0000-0000-0000732B0000}"/>
    <cellStyle name="Comma 2 5 2 6 4 4" xfId="9732" xr:uid="{00000000-0005-0000-0000-0000742B0000}"/>
    <cellStyle name="Comma 2 5 2 6 4 5" xfId="5705" xr:uid="{00000000-0005-0000-0000-0000752B0000}"/>
    <cellStyle name="Comma 2 5 2 6 5" xfId="1659" xr:uid="{00000000-0005-0000-0000-0000762B0000}"/>
    <cellStyle name="Comma 2 5 2 6 5 2" xfId="10954" xr:uid="{00000000-0005-0000-0000-0000772B0000}"/>
    <cellStyle name="Comma 2 5 2 6 5 3" xfId="7862" xr:uid="{00000000-0005-0000-0000-0000782B0000}"/>
    <cellStyle name="Comma 2 5 2 6 6" xfId="3351" xr:uid="{00000000-0005-0000-0000-0000792B0000}"/>
    <cellStyle name="Comma 2 5 2 6 6 2" xfId="12646" xr:uid="{00000000-0005-0000-0000-00007A2B0000}"/>
    <cellStyle name="Comma 2 5 2 6 6 3" xfId="6462" xr:uid="{00000000-0005-0000-0000-00007B2B0000}"/>
    <cellStyle name="Comma 2 5 2 6 7" xfId="9554" xr:uid="{00000000-0005-0000-0000-00007C2B0000}"/>
    <cellStyle name="Comma 2 5 2 6 8" xfId="4770" xr:uid="{00000000-0005-0000-0000-00007D2B0000}"/>
    <cellStyle name="Comma 2 5 2 7" xfId="97" xr:uid="{00000000-0005-0000-0000-00007E2B0000}"/>
    <cellStyle name="Comma 2 5 2 7 2" xfId="708" xr:uid="{00000000-0005-0000-0000-00007F2B0000}"/>
    <cellStyle name="Comma 2 5 2 7 2 2" xfId="1355" xr:uid="{00000000-0005-0000-0000-0000802B0000}"/>
    <cellStyle name="Comma 2 5 2 7 2 2 2" xfId="2865" xr:uid="{00000000-0005-0000-0000-0000812B0000}"/>
    <cellStyle name="Comma 2 5 2 7 2 2 2 2" xfId="12160" xr:uid="{00000000-0005-0000-0000-0000822B0000}"/>
    <cellStyle name="Comma 2 5 2 7 2 2 2 3" xfId="9068" xr:uid="{00000000-0005-0000-0000-0000832B0000}"/>
    <cellStyle name="Comma 2 5 2 7 2 2 3" xfId="4447" xr:uid="{00000000-0005-0000-0000-0000842B0000}"/>
    <cellStyle name="Comma 2 5 2 7 2 2 3 2" xfId="13742" xr:uid="{00000000-0005-0000-0000-0000852B0000}"/>
    <cellStyle name="Comma 2 5 2 7 2 2 3 3" xfId="7558" xr:uid="{00000000-0005-0000-0000-0000862B0000}"/>
    <cellStyle name="Comma 2 5 2 7 2 2 4" xfId="10650" xr:uid="{00000000-0005-0000-0000-0000872B0000}"/>
    <cellStyle name="Comma 2 5 2 7 2 2 5" xfId="5976" xr:uid="{00000000-0005-0000-0000-0000882B0000}"/>
    <cellStyle name="Comma 2 5 2 7 2 3" xfId="1930" xr:uid="{00000000-0005-0000-0000-0000892B0000}"/>
    <cellStyle name="Comma 2 5 2 7 2 3 2" xfId="11225" xr:uid="{00000000-0005-0000-0000-00008A2B0000}"/>
    <cellStyle name="Comma 2 5 2 7 2 3 3" xfId="8133" xr:uid="{00000000-0005-0000-0000-00008B2B0000}"/>
    <cellStyle name="Comma 2 5 2 7 2 4" xfId="3800" xr:uid="{00000000-0005-0000-0000-00008C2B0000}"/>
    <cellStyle name="Comma 2 5 2 7 2 4 2" xfId="13095" xr:uid="{00000000-0005-0000-0000-00008D2B0000}"/>
    <cellStyle name="Comma 2 5 2 7 2 4 3" xfId="6911" xr:uid="{00000000-0005-0000-0000-00008E2B0000}"/>
    <cellStyle name="Comma 2 5 2 7 2 5" xfId="10003" xr:uid="{00000000-0005-0000-0000-00008F2B0000}"/>
    <cellStyle name="Comma 2 5 2 7 2 6" xfId="5041" xr:uid="{00000000-0005-0000-0000-0000902B0000}"/>
    <cellStyle name="Comma 2 5 2 7 3" xfId="1032" xr:uid="{00000000-0005-0000-0000-0000912B0000}"/>
    <cellStyle name="Comma 2 5 2 7 3 2" xfId="2254" xr:uid="{00000000-0005-0000-0000-0000922B0000}"/>
    <cellStyle name="Comma 2 5 2 7 3 2 2" xfId="11549" xr:uid="{00000000-0005-0000-0000-0000932B0000}"/>
    <cellStyle name="Comma 2 5 2 7 3 2 3" xfId="8457" xr:uid="{00000000-0005-0000-0000-0000942B0000}"/>
    <cellStyle name="Comma 2 5 2 7 3 3" xfId="4124" xr:uid="{00000000-0005-0000-0000-0000952B0000}"/>
    <cellStyle name="Comma 2 5 2 7 3 3 2" xfId="13419" xr:uid="{00000000-0005-0000-0000-0000962B0000}"/>
    <cellStyle name="Comma 2 5 2 7 3 3 3" xfId="7235" xr:uid="{00000000-0005-0000-0000-0000972B0000}"/>
    <cellStyle name="Comma 2 5 2 7 3 4" xfId="10327" xr:uid="{00000000-0005-0000-0000-0000982B0000}"/>
    <cellStyle name="Comma 2 5 2 7 3 5" xfId="5365" xr:uid="{00000000-0005-0000-0000-0000992B0000}"/>
    <cellStyle name="Comma 2 5 2 7 4" xfId="598" xr:uid="{00000000-0005-0000-0000-00009A2B0000}"/>
    <cellStyle name="Comma 2 5 2 7 4 2" xfId="2755" xr:uid="{00000000-0005-0000-0000-00009B2B0000}"/>
    <cellStyle name="Comma 2 5 2 7 4 2 2" xfId="12050" xr:uid="{00000000-0005-0000-0000-00009C2B0000}"/>
    <cellStyle name="Comma 2 5 2 7 4 2 3" xfId="8958" xr:uid="{00000000-0005-0000-0000-00009D2B0000}"/>
    <cellStyle name="Comma 2 5 2 7 4 3" xfId="3690" xr:uid="{00000000-0005-0000-0000-00009E2B0000}"/>
    <cellStyle name="Comma 2 5 2 7 4 3 2" xfId="12985" xr:uid="{00000000-0005-0000-0000-00009F2B0000}"/>
    <cellStyle name="Comma 2 5 2 7 4 3 3" xfId="6801" xr:uid="{00000000-0005-0000-0000-0000A02B0000}"/>
    <cellStyle name="Comma 2 5 2 7 4 4" xfId="9893" xr:uid="{00000000-0005-0000-0000-0000A12B0000}"/>
    <cellStyle name="Comma 2 5 2 7 4 5" xfId="5866" xr:uid="{00000000-0005-0000-0000-0000A22B0000}"/>
    <cellStyle name="Comma 2 5 2 7 5" xfId="1820" xr:uid="{00000000-0005-0000-0000-0000A32B0000}"/>
    <cellStyle name="Comma 2 5 2 7 5 2" xfId="11115" xr:uid="{00000000-0005-0000-0000-0000A42B0000}"/>
    <cellStyle name="Comma 2 5 2 7 5 3" xfId="8023" xr:uid="{00000000-0005-0000-0000-0000A52B0000}"/>
    <cellStyle name="Comma 2 5 2 7 6" xfId="3189" xr:uid="{00000000-0005-0000-0000-0000A62B0000}"/>
    <cellStyle name="Comma 2 5 2 7 6 2" xfId="12484" xr:uid="{00000000-0005-0000-0000-0000A72B0000}"/>
    <cellStyle name="Comma 2 5 2 7 6 3" xfId="6300" xr:uid="{00000000-0005-0000-0000-0000A82B0000}"/>
    <cellStyle name="Comma 2 5 2 7 7" xfId="9392" xr:uid="{00000000-0005-0000-0000-0000A92B0000}"/>
    <cellStyle name="Comma 2 5 2 7 8" xfId="4931" xr:uid="{00000000-0005-0000-0000-0000AA2B0000}"/>
    <cellStyle name="Comma 2 5 2 8" xfId="634" xr:uid="{00000000-0005-0000-0000-0000AB2B0000}"/>
    <cellStyle name="Comma 2 5 2 8 2" xfId="1282" xr:uid="{00000000-0005-0000-0000-0000AC2B0000}"/>
    <cellStyle name="Comma 2 5 2 8 2 2" xfId="2791" xr:uid="{00000000-0005-0000-0000-0000AD2B0000}"/>
    <cellStyle name="Comma 2 5 2 8 2 2 2" xfId="12086" xr:uid="{00000000-0005-0000-0000-0000AE2B0000}"/>
    <cellStyle name="Comma 2 5 2 8 2 2 3" xfId="8994" xr:uid="{00000000-0005-0000-0000-0000AF2B0000}"/>
    <cellStyle name="Comma 2 5 2 8 2 3" xfId="4374" xr:uid="{00000000-0005-0000-0000-0000B02B0000}"/>
    <cellStyle name="Comma 2 5 2 8 2 3 2" xfId="13669" xr:uid="{00000000-0005-0000-0000-0000B12B0000}"/>
    <cellStyle name="Comma 2 5 2 8 2 3 3" xfId="7485" xr:uid="{00000000-0005-0000-0000-0000B22B0000}"/>
    <cellStyle name="Comma 2 5 2 8 2 4" xfId="10577" xr:uid="{00000000-0005-0000-0000-0000B32B0000}"/>
    <cellStyle name="Comma 2 5 2 8 2 5" xfId="5902" xr:uid="{00000000-0005-0000-0000-0000B42B0000}"/>
    <cellStyle name="Comma 2 5 2 8 3" xfId="1856" xr:uid="{00000000-0005-0000-0000-0000B52B0000}"/>
    <cellStyle name="Comma 2 5 2 8 3 2" xfId="11151" xr:uid="{00000000-0005-0000-0000-0000B62B0000}"/>
    <cellStyle name="Comma 2 5 2 8 3 3" xfId="8059" xr:uid="{00000000-0005-0000-0000-0000B72B0000}"/>
    <cellStyle name="Comma 2 5 2 8 4" xfId="3726" xr:uid="{00000000-0005-0000-0000-0000B82B0000}"/>
    <cellStyle name="Comma 2 5 2 8 4 2" xfId="13021" xr:uid="{00000000-0005-0000-0000-0000B92B0000}"/>
    <cellStyle name="Comma 2 5 2 8 4 3" xfId="6837" xr:uid="{00000000-0005-0000-0000-0000BA2B0000}"/>
    <cellStyle name="Comma 2 5 2 8 5" xfId="9929" xr:uid="{00000000-0005-0000-0000-0000BB2B0000}"/>
    <cellStyle name="Comma 2 5 2 8 6" xfId="4967" xr:uid="{00000000-0005-0000-0000-0000BC2B0000}"/>
    <cellStyle name="Comma 2 5 2 9" xfId="958" xr:uid="{00000000-0005-0000-0000-0000BD2B0000}"/>
    <cellStyle name="Comma 2 5 2 9 2" xfId="2180" xr:uid="{00000000-0005-0000-0000-0000BE2B0000}"/>
    <cellStyle name="Comma 2 5 2 9 2 2" xfId="11475" xr:uid="{00000000-0005-0000-0000-0000BF2B0000}"/>
    <cellStyle name="Comma 2 5 2 9 2 3" xfId="8383" xr:uid="{00000000-0005-0000-0000-0000C02B0000}"/>
    <cellStyle name="Comma 2 5 2 9 3" xfId="4050" xr:uid="{00000000-0005-0000-0000-0000C12B0000}"/>
    <cellStyle name="Comma 2 5 2 9 3 2" xfId="13345" xr:uid="{00000000-0005-0000-0000-0000C22B0000}"/>
    <cellStyle name="Comma 2 5 2 9 3 3" xfId="7161" xr:uid="{00000000-0005-0000-0000-0000C32B0000}"/>
    <cellStyle name="Comma 2 5 2 9 4" xfId="10253" xr:uid="{00000000-0005-0000-0000-0000C42B0000}"/>
    <cellStyle name="Comma 2 5 2 9 5" xfId="5291" xr:uid="{00000000-0005-0000-0000-0000C52B0000}"/>
    <cellStyle name="Comma 2 5 3" xfId="33" xr:uid="{00000000-0005-0000-0000-0000C62B0000}"/>
    <cellStyle name="Comma 2 5 3 10" xfId="3125" xr:uid="{00000000-0005-0000-0000-0000C72B0000}"/>
    <cellStyle name="Comma 2 5 3 10 2" xfId="12420" xr:uid="{00000000-0005-0000-0000-0000C82B0000}"/>
    <cellStyle name="Comma 2 5 3 10 3" xfId="6236" xr:uid="{00000000-0005-0000-0000-0000C92B0000}"/>
    <cellStyle name="Comma 2 5 3 11" xfId="9328" xr:uid="{00000000-0005-0000-0000-0000CA2B0000}"/>
    <cellStyle name="Comma 2 5 3 12" xfId="4707" xr:uid="{00000000-0005-0000-0000-0000CB2B0000}"/>
    <cellStyle name="Comma 2 5 3 2" xfId="70" xr:uid="{00000000-0005-0000-0000-0000CC2B0000}"/>
    <cellStyle name="Comma 2 5 3 2 10" xfId="9365" xr:uid="{00000000-0005-0000-0000-0000CD2B0000}"/>
    <cellStyle name="Comma 2 5 3 2 11" xfId="4743" xr:uid="{00000000-0005-0000-0000-0000CE2B0000}"/>
    <cellStyle name="Comma 2 5 3 2 2" xfId="232" xr:uid="{00000000-0005-0000-0000-0000CF2B0000}"/>
    <cellStyle name="Comma 2 5 3 2 2 2" xfId="843" xr:uid="{00000000-0005-0000-0000-0000D02B0000}"/>
    <cellStyle name="Comma 2 5 3 2 2 2 2" xfId="1454" xr:uid="{00000000-0005-0000-0000-0000D12B0000}"/>
    <cellStyle name="Comma 2 5 3 2 2 2 2 2" xfId="3000" xr:uid="{00000000-0005-0000-0000-0000D22B0000}"/>
    <cellStyle name="Comma 2 5 3 2 2 2 2 2 2" xfId="12295" xr:uid="{00000000-0005-0000-0000-0000D32B0000}"/>
    <cellStyle name="Comma 2 5 3 2 2 2 2 2 3" xfId="9203" xr:uid="{00000000-0005-0000-0000-0000D42B0000}"/>
    <cellStyle name="Comma 2 5 3 2 2 2 2 3" xfId="4546" xr:uid="{00000000-0005-0000-0000-0000D52B0000}"/>
    <cellStyle name="Comma 2 5 3 2 2 2 2 3 2" xfId="13841" xr:uid="{00000000-0005-0000-0000-0000D62B0000}"/>
    <cellStyle name="Comma 2 5 3 2 2 2 2 3 3" xfId="7657" xr:uid="{00000000-0005-0000-0000-0000D72B0000}"/>
    <cellStyle name="Comma 2 5 3 2 2 2 2 4" xfId="10749" xr:uid="{00000000-0005-0000-0000-0000D82B0000}"/>
    <cellStyle name="Comma 2 5 3 2 2 2 2 5" xfId="6111" xr:uid="{00000000-0005-0000-0000-0000D92B0000}"/>
    <cellStyle name="Comma 2 5 3 2 2 2 3" xfId="2065" xr:uid="{00000000-0005-0000-0000-0000DA2B0000}"/>
    <cellStyle name="Comma 2 5 3 2 2 2 3 2" xfId="11360" xr:uid="{00000000-0005-0000-0000-0000DB2B0000}"/>
    <cellStyle name="Comma 2 5 3 2 2 2 3 3" xfId="8268" xr:uid="{00000000-0005-0000-0000-0000DC2B0000}"/>
    <cellStyle name="Comma 2 5 3 2 2 2 4" xfId="3935" xr:uid="{00000000-0005-0000-0000-0000DD2B0000}"/>
    <cellStyle name="Comma 2 5 3 2 2 2 4 2" xfId="13230" xr:uid="{00000000-0005-0000-0000-0000DE2B0000}"/>
    <cellStyle name="Comma 2 5 3 2 2 2 4 3" xfId="7046" xr:uid="{00000000-0005-0000-0000-0000DF2B0000}"/>
    <cellStyle name="Comma 2 5 3 2 2 2 5" xfId="10138" xr:uid="{00000000-0005-0000-0000-0000E02B0000}"/>
    <cellStyle name="Comma 2 5 3 2 2 2 6" xfId="5176" xr:uid="{00000000-0005-0000-0000-0000E12B0000}"/>
    <cellStyle name="Comma 2 5 3 2 2 3" xfId="1167" xr:uid="{00000000-0005-0000-0000-0000E22B0000}"/>
    <cellStyle name="Comma 2 5 3 2 2 3 2" xfId="2389" xr:uid="{00000000-0005-0000-0000-0000E32B0000}"/>
    <cellStyle name="Comma 2 5 3 2 2 3 2 2" xfId="11684" xr:uid="{00000000-0005-0000-0000-0000E42B0000}"/>
    <cellStyle name="Comma 2 5 3 2 2 3 2 3" xfId="8592" xr:uid="{00000000-0005-0000-0000-0000E52B0000}"/>
    <cellStyle name="Comma 2 5 3 2 2 3 3" xfId="4259" xr:uid="{00000000-0005-0000-0000-0000E62B0000}"/>
    <cellStyle name="Comma 2 5 3 2 2 3 3 2" xfId="13554" xr:uid="{00000000-0005-0000-0000-0000E72B0000}"/>
    <cellStyle name="Comma 2 5 3 2 2 3 3 3" xfId="7370" xr:uid="{00000000-0005-0000-0000-0000E82B0000}"/>
    <cellStyle name="Comma 2 5 3 2 2 3 4" xfId="10462" xr:uid="{00000000-0005-0000-0000-0000E92B0000}"/>
    <cellStyle name="Comma 2 5 3 2 2 3 5" xfId="5500" xr:uid="{00000000-0005-0000-0000-0000EA2B0000}"/>
    <cellStyle name="Comma 2 5 3 2 2 4" xfId="572" xr:uid="{00000000-0005-0000-0000-0000EB2B0000}"/>
    <cellStyle name="Comma 2 5 3 2 2 4 2" xfId="2729" xr:uid="{00000000-0005-0000-0000-0000EC2B0000}"/>
    <cellStyle name="Comma 2 5 3 2 2 4 2 2" xfId="12024" xr:uid="{00000000-0005-0000-0000-0000ED2B0000}"/>
    <cellStyle name="Comma 2 5 3 2 2 4 2 3" xfId="8932" xr:uid="{00000000-0005-0000-0000-0000EE2B0000}"/>
    <cellStyle name="Comma 2 5 3 2 2 4 3" xfId="3664" xr:uid="{00000000-0005-0000-0000-0000EF2B0000}"/>
    <cellStyle name="Comma 2 5 3 2 2 4 3 2" xfId="12959" xr:uid="{00000000-0005-0000-0000-0000F02B0000}"/>
    <cellStyle name="Comma 2 5 3 2 2 4 3 3" xfId="6775" xr:uid="{00000000-0005-0000-0000-0000F12B0000}"/>
    <cellStyle name="Comma 2 5 3 2 2 4 4" xfId="9867" xr:uid="{00000000-0005-0000-0000-0000F22B0000}"/>
    <cellStyle name="Comma 2 5 3 2 2 4 5" xfId="5840" xr:uid="{00000000-0005-0000-0000-0000F32B0000}"/>
    <cellStyle name="Comma 2 5 3 2 2 5" xfId="1794" xr:uid="{00000000-0005-0000-0000-0000F42B0000}"/>
    <cellStyle name="Comma 2 5 3 2 2 5 2" xfId="11089" xr:uid="{00000000-0005-0000-0000-0000F52B0000}"/>
    <cellStyle name="Comma 2 5 3 2 2 5 3" xfId="7997" xr:uid="{00000000-0005-0000-0000-0000F62B0000}"/>
    <cellStyle name="Comma 2 5 3 2 2 6" xfId="3324" xr:uid="{00000000-0005-0000-0000-0000F72B0000}"/>
    <cellStyle name="Comma 2 5 3 2 2 6 2" xfId="12619" xr:uid="{00000000-0005-0000-0000-0000F82B0000}"/>
    <cellStyle name="Comma 2 5 3 2 2 6 3" xfId="6435" xr:uid="{00000000-0005-0000-0000-0000F92B0000}"/>
    <cellStyle name="Comma 2 5 3 2 2 7" xfId="9527" xr:uid="{00000000-0005-0000-0000-0000FA2B0000}"/>
    <cellStyle name="Comma 2 5 3 2 2 8" xfId="4905" xr:uid="{00000000-0005-0000-0000-0000FB2B0000}"/>
    <cellStyle name="Comma 2 5 3 2 3" xfId="305" xr:uid="{00000000-0005-0000-0000-0000FC2B0000}"/>
    <cellStyle name="Comma 2 5 3 2 3 2" xfId="916" xr:uid="{00000000-0005-0000-0000-0000FD2B0000}"/>
    <cellStyle name="Comma 2 5 3 2 3 2 2" xfId="1527" xr:uid="{00000000-0005-0000-0000-0000FE2B0000}"/>
    <cellStyle name="Comma 2 5 3 2 3 2 2 2" xfId="3073" xr:uid="{00000000-0005-0000-0000-0000FF2B0000}"/>
    <cellStyle name="Comma 2 5 3 2 3 2 2 2 2" xfId="12368" xr:uid="{00000000-0005-0000-0000-0000002C0000}"/>
    <cellStyle name="Comma 2 5 3 2 3 2 2 2 3" xfId="9276" xr:uid="{00000000-0005-0000-0000-0000012C0000}"/>
    <cellStyle name="Comma 2 5 3 2 3 2 2 3" xfId="4619" xr:uid="{00000000-0005-0000-0000-0000022C0000}"/>
    <cellStyle name="Comma 2 5 3 2 3 2 2 3 2" xfId="13914" xr:uid="{00000000-0005-0000-0000-0000032C0000}"/>
    <cellStyle name="Comma 2 5 3 2 3 2 2 3 3" xfId="7730" xr:uid="{00000000-0005-0000-0000-0000042C0000}"/>
    <cellStyle name="Comma 2 5 3 2 3 2 2 4" xfId="10822" xr:uid="{00000000-0005-0000-0000-0000052C0000}"/>
    <cellStyle name="Comma 2 5 3 2 3 2 2 5" xfId="6184" xr:uid="{00000000-0005-0000-0000-0000062C0000}"/>
    <cellStyle name="Comma 2 5 3 2 3 2 3" xfId="2138" xr:uid="{00000000-0005-0000-0000-0000072C0000}"/>
    <cellStyle name="Comma 2 5 3 2 3 2 3 2" xfId="11433" xr:uid="{00000000-0005-0000-0000-0000082C0000}"/>
    <cellStyle name="Comma 2 5 3 2 3 2 3 3" xfId="8341" xr:uid="{00000000-0005-0000-0000-0000092C0000}"/>
    <cellStyle name="Comma 2 5 3 2 3 2 4" xfId="4008" xr:uid="{00000000-0005-0000-0000-00000A2C0000}"/>
    <cellStyle name="Comma 2 5 3 2 3 2 4 2" xfId="13303" xr:uid="{00000000-0005-0000-0000-00000B2C0000}"/>
    <cellStyle name="Comma 2 5 3 2 3 2 4 3" xfId="7119" xr:uid="{00000000-0005-0000-0000-00000C2C0000}"/>
    <cellStyle name="Comma 2 5 3 2 3 2 5" xfId="10211" xr:uid="{00000000-0005-0000-0000-00000D2C0000}"/>
    <cellStyle name="Comma 2 5 3 2 3 2 6" xfId="5249" xr:uid="{00000000-0005-0000-0000-00000E2C0000}"/>
    <cellStyle name="Comma 2 5 3 2 3 3" xfId="1240" xr:uid="{00000000-0005-0000-0000-00000F2C0000}"/>
    <cellStyle name="Comma 2 5 3 2 3 3 2" xfId="2462" xr:uid="{00000000-0005-0000-0000-0000102C0000}"/>
    <cellStyle name="Comma 2 5 3 2 3 3 2 2" xfId="11757" xr:uid="{00000000-0005-0000-0000-0000112C0000}"/>
    <cellStyle name="Comma 2 5 3 2 3 3 2 3" xfId="8665" xr:uid="{00000000-0005-0000-0000-0000122C0000}"/>
    <cellStyle name="Comma 2 5 3 2 3 3 3" xfId="4332" xr:uid="{00000000-0005-0000-0000-0000132C0000}"/>
    <cellStyle name="Comma 2 5 3 2 3 3 3 2" xfId="13627" xr:uid="{00000000-0005-0000-0000-0000142C0000}"/>
    <cellStyle name="Comma 2 5 3 2 3 3 3 3" xfId="7443" xr:uid="{00000000-0005-0000-0000-0000152C0000}"/>
    <cellStyle name="Comma 2 5 3 2 3 3 4" xfId="10535" xr:uid="{00000000-0005-0000-0000-0000162C0000}"/>
    <cellStyle name="Comma 2 5 3 2 3 3 5" xfId="5573" xr:uid="{00000000-0005-0000-0000-0000172C0000}"/>
    <cellStyle name="Comma 2 5 3 2 3 4" xfId="483" xr:uid="{00000000-0005-0000-0000-0000182C0000}"/>
    <cellStyle name="Comma 2 5 3 2 3 4 2" xfId="2640" xr:uid="{00000000-0005-0000-0000-0000192C0000}"/>
    <cellStyle name="Comma 2 5 3 2 3 4 2 2" xfId="11935" xr:uid="{00000000-0005-0000-0000-00001A2C0000}"/>
    <cellStyle name="Comma 2 5 3 2 3 4 2 3" xfId="8843" xr:uid="{00000000-0005-0000-0000-00001B2C0000}"/>
    <cellStyle name="Comma 2 5 3 2 3 4 3" xfId="3575" xr:uid="{00000000-0005-0000-0000-00001C2C0000}"/>
    <cellStyle name="Comma 2 5 3 2 3 4 3 2" xfId="12870" xr:uid="{00000000-0005-0000-0000-00001D2C0000}"/>
    <cellStyle name="Comma 2 5 3 2 3 4 3 3" xfId="6686" xr:uid="{00000000-0005-0000-0000-00001E2C0000}"/>
    <cellStyle name="Comma 2 5 3 2 3 4 4" xfId="9778" xr:uid="{00000000-0005-0000-0000-00001F2C0000}"/>
    <cellStyle name="Comma 2 5 3 2 3 4 5" xfId="5751" xr:uid="{00000000-0005-0000-0000-0000202C0000}"/>
    <cellStyle name="Comma 2 5 3 2 3 5" xfId="1705" xr:uid="{00000000-0005-0000-0000-0000212C0000}"/>
    <cellStyle name="Comma 2 5 3 2 3 5 2" xfId="11000" xr:uid="{00000000-0005-0000-0000-0000222C0000}"/>
    <cellStyle name="Comma 2 5 3 2 3 5 3" xfId="7908" xr:uid="{00000000-0005-0000-0000-0000232C0000}"/>
    <cellStyle name="Comma 2 5 3 2 3 6" xfId="3397" xr:uid="{00000000-0005-0000-0000-0000242C0000}"/>
    <cellStyle name="Comma 2 5 3 2 3 6 2" xfId="12692" xr:uid="{00000000-0005-0000-0000-0000252C0000}"/>
    <cellStyle name="Comma 2 5 3 2 3 6 3" xfId="6508" xr:uid="{00000000-0005-0000-0000-0000262C0000}"/>
    <cellStyle name="Comma 2 5 3 2 3 7" xfId="9600" xr:uid="{00000000-0005-0000-0000-0000272C0000}"/>
    <cellStyle name="Comma 2 5 3 2 3 8" xfId="4816" xr:uid="{00000000-0005-0000-0000-0000282C0000}"/>
    <cellStyle name="Comma 2 5 3 2 4" xfId="143" xr:uid="{00000000-0005-0000-0000-0000292C0000}"/>
    <cellStyle name="Comma 2 5 3 2 4 2" xfId="1078" xr:uid="{00000000-0005-0000-0000-00002A2C0000}"/>
    <cellStyle name="Comma 2 5 3 2 4 2 2" xfId="2300" xr:uid="{00000000-0005-0000-0000-00002B2C0000}"/>
    <cellStyle name="Comma 2 5 3 2 4 2 2 2" xfId="11595" xr:uid="{00000000-0005-0000-0000-00002C2C0000}"/>
    <cellStyle name="Comma 2 5 3 2 4 2 2 3" xfId="8503" xr:uid="{00000000-0005-0000-0000-00002D2C0000}"/>
    <cellStyle name="Comma 2 5 3 2 4 2 3" xfId="4170" xr:uid="{00000000-0005-0000-0000-00002E2C0000}"/>
    <cellStyle name="Comma 2 5 3 2 4 2 3 2" xfId="13465" xr:uid="{00000000-0005-0000-0000-00002F2C0000}"/>
    <cellStyle name="Comma 2 5 3 2 4 2 3 3" xfId="7281" xr:uid="{00000000-0005-0000-0000-0000302C0000}"/>
    <cellStyle name="Comma 2 5 3 2 4 2 4" xfId="10373" xr:uid="{00000000-0005-0000-0000-0000312C0000}"/>
    <cellStyle name="Comma 2 5 3 2 4 2 5" xfId="5411" xr:uid="{00000000-0005-0000-0000-0000322C0000}"/>
    <cellStyle name="Comma 2 5 3 2 4 3" xfId="754" xr:uid="{00000000-0005-0000-0000-0000332C0000}"/>
    <cellStyle name="Comma 2 5 3 2 4 3 2" xfId="2911" xr:uid="{00000000-0005-0000-0000-0000342C0000}"/>
    <cellStyle name="Comma 2 5 3 2 4 3 2 2" xfId="12206" xr:uid="{00000000-0005-0000-0000-0000352C0000}"/>
    <cellStyle name="Comma 2 5 3 2 4 3 2 3" xfId="9114" xr:uid="{00000000-0005-0000-0000-0000362C0000}"/>
    <cellStyle name="Comma 2 5 3 2 4 3 3" xfId="3846" xr:uid="{00000000-0005-0000-0000-0000372C0000}"/>
    <cellStyle name="Comma 2 5 3 2 4 3 3 2" xfId="13141" xr:uid="{00000000-0005-0000-0000-0000382C0000}"/>
    <cellStyle name="Comma 2 5 3 2 4 3 3 3" xfId="6957" xr:uid="{00000000-0005-0000-0000-0000392C0000}"/>
    <cellStyle name="Comma 2 5 3 2 4 3 4" xfId="10049" xr:uid="{00000000-0005-0000-0000-00003A2C0000}"/>
    <cellStyle name="Comma 2 5 3 2 4 3 5" xfId="6022" xr:uid="{00000000-0005-0000-0000-00003B2C0000}"/>
    <cellStyle name="Comma 2 5 3 2 4 4" xfId="1976" xr:uid="{00000000-0005-0000-0000-00003C2C0000}"/>
    <cellStyle name="Comma 2 5 3 2 4 4 2" xfId="11271" xr:uid="{00000000-0005-0000-0000-00003D2C0000}"/>
    <cellStyle name="Comma 2 5 3 2 4 4 3" xfId="8179" xr:uid="{00000000-0005-0000-0000-00003E2C0000}"/>
    <cellStyle name="Comma 2 5 3 2 4 5" xfId="3235" xr:uid="{00000000-0005-0000-0000-00003F2C0000}"/>
    <cellStyle name="Comma 2 5 3 2 4 5 2" xfId="12530" xr:uid="{00000000-0005-0000-0000-0000402C0000}"/>
    <cellStyle name="Comma 2 5 3 2 4 5 3" xfId="6346" xr:uid="{00000000-0005-0000-0000-0000412C0000}"/>
    <cellStyle name="Comma 2 5 3 2 4 6" xfId="9438" xr:uid="{00000000-0005-0000-0000-0000422C0000}"/>
    <cellStyle name="Comma 2 5 3 2 4 7" xfId="5087" xr:uid="{00000000-0005-0000-0000-0000432C0000}"/>
    <cellStyle name="Comma 2 5 3 2 5" xfId="681" xr:uid="{00000000-0005-0000-0000-0000442C0000}"/>
    <cellStyle name="Comma 2 5 3 2 5 2" xfId="1329" xr:uid="{00000000-0005-0000-0000-0000452C0000}"/>
    <cellStyle name="Comma 2 5 3 2 5 2 2" xfId="2838" xr:uid="{00000000-0005-0000-0000-0000462C0000}"/>
    <cellStyle name="Comma 2 5 3 2 5 2 2 2" xfId="12133" xr:uid="{00000000-0005-0000-0000-0000472C0000}"/>
    <cellStyle name="Comma 2 5 3 2 5 2 2 3" xfId="9041" xr:uid="{00000000-0005-0000-0000-0000482C0000}"/>
    <cellStyle name="Comma 2 5 3 2 5 2 3" xfId="4421" xr:uid="{00000000-0005-0000-0000-0000492C0000}"/>
    <cellStyle name="Comma 2 5 3 2 5 2 3 2" xfId="13716" xr:uid="{00000000-0005-0000-0000-00004A2C0000}"/>
    <cellStyle name="Comma 2 5 3 2 5 2 3 3" xfId="7532" xr:uid="{00000000-0005-0000-0000-00004B2C0000}"/>
    <cellStyle name="Comma 2 5 3 2 5 2 4" xfId="10624" xr:uid="{00000000-0005-0000-0000-00004C2C0000}"/>
    <cellStyle name="Comma 2 5 3 2 5 2 5" xfId="5949" xr:uid="{00000000-0005-0000-0000-00004D2C0000}"/>
    <cellStyle name="Comma 2 5 3 2 5 3" xfId="1903" xr:uid="{00000000-0005-0000-0000-00004E2C0000}"/>
    <cellStyle name="Comma 2 5 3 2 5 3 2" xfId="11198" xr:uid="{00000000-0005-0000-0000-00004F2C0000}"/>
    <cellStyle name="Comma 2 5 3 2 5 3 3" xfId="8106" xr:uid="{00000000-0005-0000-0000-0000502C0000}"/>
    <cellStyle name="Comma 2 5 3 2 5 4" xfId="3773" xr:uid="{00000000-0005-0000-0000-0000512C0000}"/>
    <cellStyle name="Comma 2 5 3 2 5 4 2" xfId="13068" xr:uid="{00000000-0005-0000-0000-0000522C0000}"/>
    <cellStyle name="Comma 2 5 3 2 5 4 3" xfId="6884" xr:uid="{00000000-0005-0000-0000-0000532C0000}"/>
    <cellStyle name="Comma 2 5 3 2 5 5" xfId="9976" xr:uid="{00000000-0005-0000-0000-0000542C0000}"/>
    <cellStyle name="Comma 2 5 3 2 5 6" xfId="5014" xr:uid="{00000000-0005-0000-0000-0000552C0000}"/>
    <cellStyle name="Comma 2 5 3 2 6" xfId="1005" xr:uid="{00000000-0005-0000-0000-0000562C0000}"/>
    <cellStyle name="Comma 2 5 3 2 6 2" xfId="2227" xr:uid="{00000000-0005-0000-0000-0000572C0000}"/>
    <cellStyle name="Comma 2 5 3 2 6 2 2" xfId="11522" xr:uid="{00000000-0005-0000-0000-0000582C0000}"/>
    <cellStyle name="Comma 2 5 3 2 6 2 3" xfId="8430" xr:uid="{00000000-0005-0000-0000-0000592C0000}"/>
    <cellStyle name="Comma 2 5 3 2 6 3" xfId="4097" xr:uid="{00000000-0005-0000-0000-00005A2C0000}"/>
    <cellStyle name="Comma 2 5 3 2 6 3 2" xfId="13392" xr:uid="{00000000-0005-0000-0000-00005B2C0000}"/>
    <cellStyle name="Comma 2 5 3 2 6 3 3" xfId="7208" xr:uid="{00000000-0005-0000-0000-00005C2C0000}"/>
    <cellStyle name="Comma 2 5 3 2 6 4" xfId="10300" xr:uid="{00000000-0005-0000-0000-00005D2C0000}"/>
    <cellStyle name="Comma 2 5 3 2 6 5" xfId="5338" xr:uid="{00000000-0005-0000-0000-00005E2C0000}"/>
    <cellStyle name="Comma 2 5 3 2 7" xfId="410" xr:uid="{00000000-0005-0000-0000-00005F2C0000}"/>
    <cellStyle name="Comma 2 5 3 2 7 2" xfId="2567" xr:uid="{00000000-0005-0000-0000-0000602C0000}"/>
    <cellStyle name="Comma 2 5 3 2 7 2 2" xfId="11862" xr:uid="{00000000-0005-0000-0000-0000612C0000}"/>
    <cellStyle name="Comma 2 5 3 2 7 2 3" xfId="8770" xr:uid="{00000000-0005-0000-0000-0000622C0000}"/>
    <cellStyle name="Comma 2 5 3 2 7 3" xfId="3502" xr:uid="{00000000-0005-0000-0000-0000632C0000}"/>
    <cellStyle name="Comma 2 5 3 2 7 3 2" xfId="12797" xr:uid="{00000000-0005-0000-0000-0000642C0000}"/>
    <cellStyle name="Comma 2 5 3 2 7 3 3" xfId="6613" xr:uid="{00000000-0005-0000-0000-0000652C0000}"/>
    <cellStyle name="Comma 2 5 3 2 7 4" xfId="9705" xr:uid="{00000000-0005-0000-0000-0000662C0000}"/>
    <cellStyle name="Comma 2 5 3 2 7 5" xfId="5678" xr:uid="{00000000-0005-0000-0000-0000672C0000}"/>
    <cellStyle name="Comma 2 5 3 2 8" xfId="1632" xr:uid="{00000000-0005-0000-0000-0000682C0000}"/>
    <cellStyle name="Comma 2 5 3 2 8 2" xfId="10927" xr:uid="{00000000-0005-0000-0000-0000692C0000}"/>
    <cellStyle name="Comma 2 5 3 2 8 3" xfId="7835" xr:uid="{00000000-0005-0000-0000-00006A2C0000}"/>
    <cellStyle name="Comma 2 5 3 2 9" xfId="3162" xr:uid="{00000000-0005-0000-0000-00006B2C0000}"/>
    <cellStyle name="Comma 2 5 3 2 9 2" xfId="12457" xr:uid="{00000000-0005-0000-0000-00006C2C0000}"/>
    <cellStyle name="Comma 2 5 3 2 9 3" xfId="6273" xr:uid="{00000000-0005-0000-0000-00006D2C0000}"/>
    <cellStyle name="Comma 2 5 3 3" xfId="196" xr:uid="{00000000-0005-0000-0000-00006E2C0000}"/>
    <cellStyle name="Comma 2 5 3 3 2" xfId="807" xr:uid="{00000000-0005-0000-0000-00006F2C0000}"/>
    <cellStyle name="Comma 2 5 3 3 2 2" xfId="1418" xr:uid="{00000000-0005-0000-0000-0000702C0000}"/>
    <cellStyle name="Comma 2 5 3 3 2 2 2" xfId="2964" xr:uid="{00000000-0005-0000-0000-0000712C0000}"/>
    <cellStyle name="Comma 2 5 3 3 2 2 2 2" xfId="12259" xr:uid="{00000000-0005-0000-0000-0000722C0000}"/>
    <cellStyle name="Comma 2 5 3 3 2 2 2 3" xfId="9167" xr:uid="{00000000-0005-0000-0000-0000732C0000}"/>
    <cellStyle name="Comma 2 5 3 3 2 2 3" xfId="4510" xr:uid="{00000000-0005-0000-0000-0000742C0000}"/>
    <cellStyle name="Comma 2 5 3 3 2 2 3 2" xfId="13805" xr:uid="{00000000-0005-0000-0000-0000752C0000}"/>
    <cellStyle name="Comma 2 5 3 3 2 2 3 3" xfId="7621" xr:uid="{00000000-0005-0000-0000-0000762C0000}"/>
    <cellStyle name="Comma 2 5 3 3 2 2 4" xfId="10713" xr:uid="{00000000-0005-0000-0000-0000772C0000}"/>
    <cellStyle name="Comma 2 5 3 3 2 2 5" xfId="6075" xr:uid="{00000000-0005-0000-0000-0000782C0000}"/>
    <cellStyle name="Comma 2 5 3 3 2 3" xfId="2029" xr:uid="{00000000-0005-0000-0000-0000792C0000}"/>
    <cellStyle name="Comma 2 5 3 3 2 3 2" xfId="11324" xr:uid="{00000000-0005-0000-0000-00007A2C0000}"/>
    <cellStyle name="Comma 2 5 3 3 2 3 3" xfId="8232" xr:uid="{00000000-0005-0000-0000-00007B2C0000}"/>
    <cellStyle name="Comma 2 5 3 3 2 4" xfId="3899" xr:uid="{00000000-0005-0000-0000-00007C2C0000}"/>
    <cellStyle name="Comma 2 5 3 3 2 4 2" xfId="13194" xr:uid="{00000000-0005-0000-0000-00007D2C0000}"/>
    <cellStyle name="Comma 2 5 3 3 2 4 3" xfId="7010" xr:uid="{00000000-0005-0000-0000-00007E2C0000}"/>
    <cellStyle name="Comma 2 5 3 3 2 5" xfId="10102" xr:uid="{00000000-0005-0000-0000-00007F2C0000}"/>
    <cellStyle name="Comma 2 5 3 3 2 6" xfId="5140" xr:uid="{00000000-0005-0000-0000-0000802C0000}"/>
    <cellStyle name="Comma 2 5 3 3 3" xfId="1131" xr:uid="{00000000-0005-0000-0000-0000812C0000}"/>
    <cellStyle name="Comma 2 5 3 3 3 2" xfId="2353" xr:uid="{00000000-0005-0000-0000-0000822C0000}"/>
    <cellStyle name="Comma 2 5 3 3 3 2 2" xfId="11648" xr:uid="{00000000-0005-0000-0000-0000832C0000}"/>
    <cellStyle name="Comma 2 5 3 3 3 2 3" xfId="8556" xr:uid="{00000000-0005-0000-0000-0000842C0000}"/>
    <cellStyle name="Comma 2 5 3 3 3 3" xfId="4223" xr:uid="{00000000-0005-0000-0000-0000852C0000}"/>
    <cellStyle name="Comma 2 5 3 3 3 3 2" xfId="13518" xr:uid="{00000000-0005-0000-0000-0000862C0000}"/>
    <cellStyle name="Comma 2 5 3 3 3 3 3" xfId="7334" xr:uid="{00000000-0005-0000-0000-0000872C0000}"/>
    <cellStyle name="Comma 2 5 3 3 3 4" xfId="10426" xr:uid="{00000000-0005-0000-0000-0000882C0000}"/>
    <cellStyle name="Comma 2 5 3 3 3 5" xfId="5464" xr:uid="{00000000-0005-0000-0000-0000892C0000}"/>
    <cellStyle name="Comma 2 5 3 3 4" xfId="536" xr:uid="{00000000-0005-0000-0000-00008A2C0000}"/>
    <cellStyle name="Comma 2 5 3 3 4 2" xfId="2693" xr:uid="{00000000-0005-0000-0000-00008B2C0000}"/>
    <cellStyle name="Comma 2 5 3 3 4 2 2" xfId="11988" xr:uid="{00000000-0005-0000-0000-00008C2C0000}"/>
    <cellStyle name="Comma 2 5 3 3 4 2 3" xfId="8896" xr:uid="{00000000-0005-0000-0000-00008D2C0000}"/>
    <cellStyle name="Comma 2 5 3 3 4 3" xfId="3628" xr:uid="{00000000-0005-0000-0000-00008E2C0000}"/>
    <cellStyle name="Comma 2 5 3 3 4 3 2" xfId="12923" xr:uid="{00000000-0005-0000-0000-00008F2C0000}"/>
    <cellStyle name="Comma 2 5 3 3 4 3 3" xfId="6739" xr:uid="{00000000-0005-0000-0000-0000902C0000}"/>
    <cellStyle name="Comma 2 5 3 3 4 4" xfId="9831" xr:uid="{00000000-0005-0000-0000-0000912C0000}"/>
    <cellStyle name="Comma 2 5 3 3 4 5" xfId="5804" xr:uid="{00000000-0005-0000-0000-0000922C0000}"/>
    <cellStyle name="Comma 2 5 3 3 5" xfId="1758" xr:uid="{00000000-0005-0000-0000-0000932C0000}"/>
    <cellStyle name="Comma 2 5 3 3 5 2" xfId="11053" xr:uid="{00000000-0005-0000-0000-0000942C0000}"/>
    <cellStyle name="Comma 2 5 3 3 5 3" xfId="7961" xr:uid="{00000000-0005-0000-0000-0000952C0000}"/>
    <cellStyle name="Comma 2 5 3 3 6" xfId="3288" xr:uid="{00000000-0005-0000-0000-0000962C0000}"/>
    <cellStyle name="Comma 2 5 3 3 6 2" xfId="12583" xr:uid="{00000000-0005-0000-0000-0000972C0000}"/>
    <cellStyle name="Comma 2 5 3 3 6 3" xfId="6399" xr:uid="{00000000-0005-0000-0000-0000982C0000}"/>
    <cellStyle name="Comma 2 5 3 3 7" xfId="9491" xr:uid="{00000000-0005-0000-0000-0000992C0000}"/>
    <cellStyle name="Comma 2 5 3 3 8" xfId="4869" xr:uid="{00000000-0005-0000-0000-00009A2C0000}"/>
    <cellStyle name="Comma 2 5 3 4" xfId="269" xr:uid="{00000000-0005-0000-0000-00009B2C0000}"/>
    <cellStyle name="Comma 2 5 3 4 2" xfId="880" xr:uid="{00000000-0005-0000-0000-00009C2C0000}"/>
    <cellStyle name="Comma 2 5 3 4 2 2" xfId="1491" xr:uid="{00000000-0005-0000-0000-00009D2C0000}"/>
    <cellStyle name="Comma 2 5 3 4 2 2 2" xfId="3037" xr:uid="{00000000-0005-0000-0000-00009E2C0000}"/>
    <cellStyle name="Comma 2 5 3 4 2 2 2 2" xfId="12332" xr:uid="{00000000-0005-0000-0000-00009F2C0000}"/>
    <cellStyle name="Comma 2 5 3 4 2 2 2 3" xfId="9240" xr:uid="{00000000-0005-0000-0000-0000A02C0000}"/>
    <cellStyle name="Comma 2 5 3 4 2 2 3" xfId="4583" xr:uid="{00000000-0005-0000-0000-0000A12C0000}"/>
    <cellStyle name="Comma 2 5 3 4 2 2 3 2" xfId="13878" xr:uid="{00000000-0005-0000-0000-0000A22C0000}"/>
    <cellStyle name="Comma 2 5 3 4 2 2 3 3" xfId="7694" xr:uid="{00000000-0005-0000-0000-0000A32C0000}"/>
    <cellStyle name="Comma 2 5 3 4 2 2 4" xfId="10786" xr:uid="{00000000-0005-0000-0000-0000A42C0000}"/>
    <cellStyle name="Comma 2 5 3 4 2 2 5" xfId="6148" xr:uid="{00000000-0005-0000-0000-0000A52C0000}"/>
    <cellStyle name="Comma 2 5 3 4 2 3" xfId="2102" xr:uid="{00000000-0005-0000-0000-0000A62C0000}"/>
    <cellStyle name="Comma 2 5 3 4 2 3 2" xfId="11397" xr:uid="{00000000-0005-0000-0000-0000A72C0000}"/>
    <cellStyle name="Comma 2 5 3 4 2 3 3" xfId="8305" xr:uid="{00000000-0005-0000-0000-0000A82C0000}"/>
    <cellStyle name="Comma 2 5 3 4 2 4" xfId="3972" xr:uid="{00000000-0005-0000-0000-0000A92C0000}"/>
    <cellStyle name="Comma 2 5 3 4 2 4 2" xfId="13267" xr:uid="{00000000-0005-0000-0000-0000AA2C0000}"/>
    <cellStyle name="Comma 2 5 3 4 2 4 3" xfId="7083" xr:uid="{00000000-0005-0000-0000-0000AB2C0000}"/>
    <cellStyle name="Comma 2 5 3 4 2 5" xfId="10175" xr:uid="{00000000-0005-0000-0000-0000AC2C0000}"/>
    <cellStyle name="Comma 2 5 3 4 2 6" xfId="5213" xr:uid="{00000000-0005-0000-0000-0000AD2C0000}"/>
    <cellStyle name="Comma 2 5 3 4 3" xfId="1204" xr:uid="{00000000-0005-0000-0000-0000AE2C0000}"/>
    <cellStyle name="Comma 2 5 3 4 3 2" xfId="2426" xr:uid="{00000000-0005-0000-0000-0000AF2C0000}"/>
    <cellStyle name="Comma 2 5 3 4 3 2 2" xfId="11721" xr:uid="{00000000-0005-0000-0000-0000B02C0000}"/>
    <cellStyle name="Comma 2 5 3 4 3 2 3" xfId="8629" xr:uid="{00000000-0005-0000-0000-0000B12C0000}"/>
    <cellStyle name="Comma 2 5 3 4 3 3" xfId="4296" xr:uid="{00000000-0005-0000-0000-0000B22C0000}"/>
    <cellStyle name="Comma 2 5 3 4 3 3 2" xfId="13591" xr:uid="{00000000-0005-0000-0000-0000B32C0000}"/>
    <cellStyle name="Comma 2 5 3 4 3 3 3" xfId="7407" xr:uid="{00000000-0005-0000-0000-0000B42C0000}"/>
    <cellStyle name="Comma 2 5 3 4 3 4" xfId="10499" xr:uid="{00000000-0005-0000-0000-0000B52C0000}"/>
    <cellStyle name="Comma 2 5 3 4 3 5" xfId="5537" xr:uid="{00000000-0005-0000-0000-0000B62C0000}"/>
    <cellStyle name="Comma 2 5 3 4 4" xfId="447" xr:uid="{00000000-0005-0000-0000-0000B72C0000}"/>
    <cellStyle name="Comma 2 5 3 4 4 2" xfId="2604" xr:uid="{00000000-0005-0000-0000-0000B82C0000}"/>
    <cellStyle name="Comma 2 5 3 4 4 2 2" xfId="11899" xr:uid="{00000000-0005-0000-0000-0000B92C0000}"/>
    <cellStyle name="Comma 2 5 3 4 4 2 3" xfId="8807" xr:uid="{00000000-0005-0000-0000-0000BA2C0000}"/>
    <cellStyle name="Comma 2 5 3 4 4 3" xfId="3539" xr:uid="{00000000-0005-0000-0000-0000BB2C0000}"/>
    <cellStyle name="Comma 2 5 3 4 4 3 2" xfId="12834" xr:uid="{00000000-0005-0000-0000-0000BC2C0000}"/>
    <cellStyle name="Comma 2 5 3 4 4 3 3" xfId="6650" xr:uid="{00000000-0005-0000-0000-0000BD2C0000}"/>
    <cellStyle name="Comma 2 5 3 4 4 4" xfId="9742" xr:uid="{00000000-0005-0000-0000-0000BE2C0000}"/>
    <cellStyle name="Comma 2 5 3 4 4 5" xfId="5715" xr:uid="{00000000-0005-0000-0000-0000BF2C0000}"/>
    <cellStyle name="Comma 2 5 3 4 5" xfId="1669" xr:uid="{00000000-0005-0000-0000-0000C02C0000}"/>
    <cellStyle name="Comma 2 5 3 4 5 2" xfId="10964" xr:uid="{00000000-0005-0000-0000-0000C12C0000}"/>
    <cellStyle name="Comma 2 5 3 4 5 3" xfId="7872" xr:uid="{00000000-0005-0000-0000-0000C22C0000}"/>
    <cellStyle name="Comma 2 5 3 4 6" xfId="3361" xr:uid="{00000000-0005-0000-0000-0000C32C0000}"/>
    <cellStyle name="Comma 2 5 3 4 6 2" xfId="12656" xr:uid="{00000000-0005-0000-0000-0000C42C0000}"/>
    <cellStyle name="Comma 2 5 3 4 6 3" xfId="6472" xr:uid="{00000000-0005-0000-0000-0000C52C0000}"/>
    <cellStyle name="Comma 2 5 3 4 7" xfId="9564" xr:uid="{00000000-0005-0000-0000-0000C62C0000}"/>
    <cellStyle name="Comma 2 5 3 4 8" xfId="4780" xr:uid="{00000000-0005-0000-0000-0000C72C0000}"/>
    <cellStyle name="Comma 2 5 3 5" xfId="107" xr:uid="{00000000-0005-0000-0000-0000C82C0000}"/>
    <cellStyle name="Comma 2 5 3 5 2" xfId="718" xr:uid="{00000000-0005-0000-0000-0000C92C0000}"/>
    <cellStyle name="Comma 2 5 3 5 2 2" xfId="1365" xr:uid="{00000000-0005-0000-0000-0000CA2C0000}"/>
    <cellStyle name="Comma 2 5 3 5 2 2 2" xfId="2875" xr:uid="{00000000-0005-0000-0000-0000CB2C0000}"/>
    <cellStyle name="Comma 2 5 3 5 2 2 2 2" xfId="12170" xr:uid="{00000000-0005-0000-0000-0000CC2C0000}"/>
    <cellStyle name="Comma 2 5 3 5 2 2 2 3" xfId="9078" xr:uid="{00000000-0005-0000-0000-0000CD2C0000}"/>
    <cellStyle name="Comma 2 5 3 5 2 2 3" xfId="4457" xr:uid="{00000000-0005-0000-0000-0000CE2C0000}"/>
    <cellStyle name="Comma 2 5 3 5 2 2 3 2" xfId="13752" xr:uid="{00000000-0005-0000-0000-0000CF2C0000}"/>
    <cellStyle name="Comma 2 5 3 5 2 2 3 3" xfId="7568" xr:uid="{00000000-0005-0000-0000-0000D02C0000}"/>
    <cellStyle name="Comma 2 5 3 5 2 2 4" xfId="10660" xr:uid="{00000000-0005-0000-0000-0000D12C0000}"/>
    <cellStyle name="Comma 2 5 3 5 2 2 5" xfId="5986" xr:uid="{00000000-0005-0000-0000-0000D22C0000}"/>
    <cellStyle name="Comma 2 5 3 5 2 3" xfId="1940" xr:uid="{00000000-0005-0000-0000-0000D32C0000}"/>
    <cellStyle name="Comma 2 5 3 5 2 3 2" xfId="11235" xr:uid="{00000000-0005-0000-0000-0000D42C0000}"/>
    <cellStyle name="Comma 2 5 3 5 2 3 3" xfId="8143" xr:uid="{00000000-0005-0000-0000-0000D52C0000}"/>
    <cellStyle name="Comma 2 5 3 5 2 4" xfId="3810" xr:uid="{00000000-0005-0000-0000-0000D62C0000}"/>
    <cellStyle name="Comma 2 5 3 5 2 4 2" xfId="13105" xr:uid="{00000000-0005-0000-0000-0000D72C0000}"/>
    <cellStyle name="Comma 2 5 3 5 2 4 3" xfId="6921" xr:uid="{00000000-0005-0000-0000-0000D82C0000}"/>
    <cellStyle name="Comma 2 5 3 5 2 5" xfId="10013" xr:uid="{00000000-0005-0000-0000-0000D92C0000}"/>
    <cellStyle name="Comma 2 5 3 5 2 6" xfId="5051" xr:uid="{00000000-0005-0000-0000-0000DA2C0000}"/>
    <cellStyle name="Comma 2 5 3 5 3" xfId="1042" xr:uid="{00000000-0005-0000-0000-0000DB2C0000}"/>
    <cellStyle name="Comma 2 5 3 5 3 2" xfId="2264" xr:uid="{00000000-0005-0000-0000-0000DC2C0000}"/>
    <cellStyle name="Comma 2 5 3 5 3 2 2" xfId="11559" xr:uid="{00000000-0005-0000-0000-0000DD2C0000}"/>
    <cellStyle name="Comma 2 5 3 5 3 2 3" xfId="8467" xr:uid="{00000000-0005-0000-0000-0000DE2C0000}"/>
    <cellStyle name="Comma 2 5 3 5 3 3" xfId="4134" xr:uid="{00000000-0005-0000-0000-0000DF2C0000}"/>
    <cellStyle name="Comma 2 5 3 5 3 3 2" xfId="13429" xr:uid="{00000000-0005-0000-0000-0000E02C0000}"/>
    <cellStyle name="Comma 2 5 3 5 3 3 3" xfId="7245" xr:uid="{00000000-0005-0000-0000-0000E12C0000}"/>
    <cellStyle name="Comma 2 5 3 5 3 4" xfId="10337" xr:uid="{00000000-0005-0000-0000-0000E22C0000}"/>
    <cellStyle name="Comma 2 5 3 5 3 5" xfId="5375" xr:uid="{00000000-0005-0000-0000-0000E32C0000}"/>
    <cellStyle name="Comma 2 5 3 5 4" xfId="613" xr:uid="{00000000-0005-0000-0000-0000E42C0000}"/>
    <cellStyle name="Comma 2 5 3 5 4 2" xfId="2770" xr:uid="{00000000-0005-0000-0000-0000E52C0000}"/>
    <cellStyle name="Comma 2 5 3 5 4 2 2" xfId="12065" xr:uid="{00000000-0005-0000-0000-0000E62C0000}"/>
    <cellStyle name="Comma 2 5 3 5 4 2 3" xfId="8973" xr:uid="{00000000-0005-0000-0000-0000E72C0000}"/>
    <cellStyle name="Comma 2 5 3 5 4 3" xfId="3705" xr:uid="{00000000-0005-0000-0000-0000E82C0000}"/>
    <cellStyle name="Comma 2 5 3 5 4 3 2" xfId="13000" xr:uid="{00000000-0005-0000-0000-0000E92C0000}"/>
    <cellStyle name="Comma 2 5 3 5 4 3 3" xfId="6816" xr:uid="{00000000-0005-0000-0000-0000EA2C0000}"/>
    <cellStyle name="Comma 2 5 3 5 4 4" xfId="9908" xr:uid="{00000000-0005-0000-0000-0000EB2C0000}"/>
    <cellStyle name="Comma 2 5 3 5 4 5" xfId="5881" xr:uid="{00000000-0005-0000-0000-0000EC2C0000}"/>
    <cellStyle name="Comma 2 5 3 5 5" xfId="1835" xr:uid="{00000000-0005-0000-0000-0000ED2C0000}"/>
    <cellStyle name="Comma 2 5 3 5 5 2" xfId="11130" xr:uid="{00000000-0005-0000-0000-0000EE2C0000}"/>
    <cellStyle name="Comma 2 5 3 5 5 3" xfId="8038" xr:uid="{00000000-0005-0000-0000-0000EF2C0000}"/>
    <cellStyle name="Comma 2 5 3 5 6" xfId="3199" xr:uid="{00000000-0005-0000-0000-0000F02C0000}"/>
    <cellStyle name="Comma 2 5 3 5 6 2" xfId="12494" xr:uid="{00000000-0005-0000-0000-0000F12C0000}"/>
    <cellStyle name="Comma 2 5 3 5 6 3" xfId="6310" xr:uid="{00000000-0005-0000-0000-0000F22C0000}"/>
    <cellStyle name="Comma 2 5 3 5 7" xfId="9402" xr:uid="{00000000-0005-0000-0000-0000F32C0000}"/>
    <cellStyle name="Comma 2 5 3 5 8" xfId="4946" xr:uid="{00000000-0005-0000-0000-0000F42C0000}"/>
    <cellStyle name="Comma 2 5 3 6" xfId="644" xr:uid="{00000000-0005-0000-0000-0000F52C0000}"/>
    <cellStyle name="Comma 2 5 3 6 2" xfId="1292" xr:uid="{00000000-0005-0000-0000-0000F62C0000}"/>
    <cellStyle name="Comma 2 5 3 6 2 2" xfId="2801" xr:uid="{00000000-0005-0000-0000-0000F72C0000}"/>
    <cellStyle name="Comma 2 5 3 6 2 2 2" xfId="12096" xr:uid="{00000000-0005-0000-0000-0000F82C0000}"/>
    <cellStyle name="Comma 2 5 3 6 2 2 3" xfId="9004" xr:uid="{00000000-0005-0000-0000-0000F92C0000}"/>
    <cellStyle name="Comma 2 5 3 6 2 3" xfId="4384" xr:uid="{00000000-0005-0000-0000-0000FA2C0000}"/>
    <cellStyle name="Comma 2 5 3 6 2 3 2" xfId="13679" xr:uid="{00000000-0005-0000-0000-0000FB2C0000}"/>
    <cellStyle name="Comma 2 5 3 6 2 3 3" xfId="7495" xr:uid="{00000000-0005-0000-0000-0000FC2C0000}"/>
    <cellStyle name="Comma 2 5 3 6 2 4" xfId="10587" xr:uid="{00000000-0005-0000-0000-0000FD2C0000}"/>
    <cellStyle name="Comma 2 5 3 6 2 5" xfId="5912" xr:uid="{00000000-0005-0000-0000-0000FE2C0000}"/>
    <cellStyle name="Comma 2 5 3 6 3" xfId="1866" xr:uid="{00000000-0005-0000-0000-0000FF2C0000}"/>
    <cellStyle name="Comma 2 5 3 6 3 2" xfId="11161" xr:uid="{00000000-0005-0000-0000-0000002D0000}"/>
    <cellStyle name="Comma 2 5 3 6 3 3" xfId="8069" xr:uid="{00000000-0005-0000-0000-0000012D0000}"/>
    <cellStyle name="Comma 2 5 3 6 4" xfId="3736" xr:uid="{00000000-0005-0000-0000-0000022D0000}"/>
    <cellStyle name="Comma 2 5 3 6 4 2" xfId="13031" xr:uid="{00000000-0005-0000-0000-0000032D0000}"/>
    <cellStyle name="Comma 2 5 3 6 4 3" xfId="6847" xr:uid="{00000000-0005-0000-0000-0000042D0000}"/>
    <cellStyle name="Comma 2 5 3 6 5" xfId="9939" xr:uid="{00000000-0005-0000-0000-0000052D0000}"/>
    <cellStyle name="Comma 2 5 3 6 6" xfId="4977" xr:uid="{00000000-0005-0000-0000-0000062D0000}"/>
    <cellStyle name="Comma 2 5 3 7" xfId="968" xr:uid="{00000000-0005-0000-0000-0000072D0000}"/>
    <cellStyle name="Comma 2 5 3 7 2" xfId="2190" xr:uid="{00000000-0005-0000-0000-0000082D0000}"/>
    <cellStyle name="Comma 2 5 3 7 2 2" xfId="11485" xr:uid="{00000000-0005-0000-0000-0000092D0000}"/>
    <cellStyle name="Comma 2 5 3 7 2 3" xfId="8393" xr:uid="{00000000-0005-0000-0000-00000A2D0000}"/>
    <cellStyle name="Comma 2 5 3 7 3" xfId="4060" xr:uid="{00000000-0005-0000-0000-00000B2D0000}"/>
    <cellStyle name="Comma 2 5 3 7 3 2" xfId="13355" xr:uid="{00000000-0005-0000-0000-00000C2D0000}"/>
    <cellStyle name="Comma 2 5 3 7 3 3" xfId="7171" xr:uid="{00000000-0005-0000-0000-00000D2D0000}"/>
    <cellStyle name="Comma 2 5 3 7 4" xfId="10263" xr:uid="{00000000-0005-0000-0000-00000E2D0000}"/>
    <cellStyle name="Comma 2 5 3 7 5" xfId="5301" xr:uid="{00000000-0005-0000-0000-00000F2D0000}"/>
    <cellStyle name="Comma 2 5 3 8" xfId="374" xr:uid="{00000000-0005-0000-0000-0000102D0000}"/>
    <cellStyle name="Comma 2 5 3 8 2" xfId="2531" xr:uid="{00000000-0005-0000-0000-0000112D0000}"/>
    <cellStyle name="Comma 2 5 3 8 2 2" xfId="11826" xr:uid="{00000000-0005-0000-0000-0000122D0000}"/>
    <cellStyle name="Comma 2 5 3 8 2 3" xfId="8734" xr:uid="{00000000-0005-0000-0000-0000132D0000}"/>
    <cellStyle name="Comma 2 5 3 8 3" xfId="3466" xr:uid="{00000000-0005-0000-0000-0000142D0000}"/>
    <cellStyle name="Comma 2 5 3 8 3 2" xfId="12761" xr:uid="{00000000-0005-0000-0000-0000152D0000}"/>
    <cellStyle name="Comma 2 5 3 8 3 3" xfId="6577" xr:uid="{00000000-0005-0000-0000-0000162D0000}"/>
    <cellStyle name="Comma 2 5 3 8 4" xfId="9669" xr:uid="{00000000-0005-0000-0000-0000172D0000}"/>
    <cellStyle name="Comma 2 5 3 8 5" xfId="5642" xr:uid="{00000000-0005-0000-0000-0000182D0000}"/>
    <cellStyle name="Comma 2 5 3 9" xfId="1596" xr:uid="{00000000-0005-0000-0000-0000192D0000}"/>
    <cellStyle name="Comma 2 5 3 9 2" xfId="10891" xr:uid="{00000000-0005-0000-0000-00001A2D0000}"/>
    <cellStyle name="Comma 2 5 3 9 3" xfId="7799" xr:uid="{00000000-0005-0000-0000-00001B2D0000}"/>
    <cellStyle name="Comma 2 5 4" xfId="50" xr:uid="{00000000-0005-0000-0000-00001C2D0000}"/>
    <cellStyle name="Comma 2 5 4 10" xfId="9345" xr:uid="{00000000-0005-0000-0000-00001D2D0000}"/>
    <cellStyle name="Comma 2 5 4 11" xfId="4723" xr:uid="{00000000-0005-0000-0000-00001E2D0000}"/>
    <cellStyle name="Comma 2 5 4 2" xfId="212" xr:uid="{00000000-0005-0000-0000-00001F2D0000}"/>
    <cellStyle name="Comma 2 5 4 2 2" xfId="823" xr:uid="{00000000-0005-0000-0000-0000202D0000}"/>
    <cellStyle name="Comma 2 5 4 2 2 2" xfId="1434" xr:uid="{00000000-0005-0000-0000-0000212D0000}"/>
    <cellStyle name="Comma 2 5 4 2 2 2 2" xfId="2980" xr:uid="{00000000-0005-0000-0000-0000222D0000}"/>
    <cellStyle name="Comma 2 5 4 2 2 2 2 2" xfId="12275" xr:uid="{00000000-0005-0000-0000-0000232D0000}"/>
    <cellStyle name="Comma 2 5 4 2 2 2 2 3" xfId="9183" xr:uid="{00000000-0005-0000-0000-0000242D0000}"/>
    <cellStyle name="Comma 2 5 4 2 2 2 3" xfId="4526" xr:uid="{00000000-0005-0000-0000-0000252D0000}"/>
    <cellStyle name="Comma 2 5 4 2 2 2 3 2" xfId="13821" xr:uid="{00000000-0005-0000-0000-0000262D0000}"/>
    <cellStyle name="Comma 2 5 4 2 2 2 3 3" xfId="7637" xr:uid="{00000000-0005-0000-0000-0000272D0000}"/>
    <cellStyle name="Comma 2 5 4 2 2 2 4" xfId="10729" xr:uid="{00000000-0005-0000-0000-0000282D0000}"/>
    <cellStyle name="Comma 2 5 4 2 2 2 5" xfId="6091" xr:uid="{00000000-0005-0000-0000-0000292D0000}"/>
    <cellStyle name="Comma 2 5 4 2 2 3" xfId="2045" xr:uid="{00000000-0005-0000-0000-00002A2D0000}"/>
    <cellStyle name="Comma 2 5 4 2 2 3 2" xfId="11340" xr:uid="{00000000-0005-0000-0000-00002B2D0000}"/>
    <cellStyle name="Comma 2 5 4 2 2 3 3" xfId="8248" xr:uid="{00000000-0005-0000-0000-00002C2D0000}"/>
    <cellStyle name="Comma 2 5 4 2 2 4" xfId="3915" xr:uid="{00000000-0005-0000-0000-00002D2D0000}"/>
    <cellStyle name="Comma 2 5 4 2 2 4 2" xfId="13210" xr:uid="{00000000-0005-0000-0000-00002E2D0000}"/>
    <cellStyle name="Comma 2 5 4 2 2 4 3" xfId="7026" xr:uid="{00000000-0005-0000-0000-00002F2D0000}"/>
    <cellStyle name="Comma 2 5 4 2 2 5" xfId="10118" xr:uid="{00000000-0005-0000-0000-0000302D0000}"/>
    <cellStyle name="Comma 2 5 4 2 2 6" xfId="5156" xr:uid="{00000000-0005-0000-0000-0000312D0000}"/>
    <cellStyle name="Comma 2 5 4 2 3" xfId="1147" xr:uid="{00000000-0005-0000-0000-0000322D0000}"/>
    <cellStyle name="Comma 2 5 4 2 3 2" xfId="2369" xr:uid="{00000000-0005-0000-0000-0000332D0000}"/>
    <cellStyle name="Comma 2 5 4 2 3 2 2" xfId="11664" xr:uid="{00000000-0005-0000-0000-0000342D0000}"/>
    <cellStyle name="Comma 2 5 4 2 3 2 3" xfId="8572" xr:uid="{00000000-0005-0000-0000-0000352D0000}"/>
    <cellStyle name="Comma 2 5 4 2 3 3" xfId="4239" xr:uid="{00000000-0005-0000-0000-0000362D0000}"/>
    <cellStyle name="Comma 2 5 4 2 3 3 2" xfId="13534" xr:uid="{00000000-0005-0000-0000-0000372D0000}"/>
    <cellStyle name="Comma 2 5 4 2 3 3 3" xfId="7350" xr:uid="{00000000-0005-0000-0000-0000382D0000}"/>
    <cellStyle name="Comma 2 5 4 2 3 4" xfId="10442" xr:uid="{00000000-0005-0000-0000-0000392D0000}"/>
    <cellStyle name="Comma 2 5 4 2 3 5" xfId="5480" xr:uid="{00000000-0005-0000-0000-00003A2D0000}"/>
    <cellStyle name="Comma 2 5 4 2 4" xfId="552" xr:uid="{00000000-0005-0000-0000-00003B2D0000}"/>
    <cellStyle name="Comma 2 5 4 2 4 2" xfId="2709" xr:uid="{00000000-0005-0000-0000-00003C2D0000}"/>
    <cellStyle name="Comma 2 5 4 2 4 2 2" xfId="12004" xr:uid="{00000000-0005-0000-0000-00003D2D0000}"/>
    <cellStyle name="Comma 2 5 4 2 4 2 3" xfId="8912" xr:uid="{00000000-0005-0000-0000-00003E2D0000}"/>
    <cellStyle name="Comma 2 5 4 2 4 3" xfId="3644" xr:uid="{00000000-0005-0000-0000-00003F2D0000}"/>
    <cellStyle name="Comma 2 5 4 2 4 3 2" xfId="12939" xr:uid="{00000000-0005-0000-0000-0000402D0000}"/>
    <cellStyle name="Comma 2 5 4 2 4 3 3" xfId="6755" xr:uid="{00000000-0005-0000-0000-0000412D0000}"/>
    <cellStyle name="Comma 2 5 4 2 4 4" xfId="9847" xr:uid="{00000000-0005-0000-0000-0000422D0000}"/>
    <cellStyle name="Comma 2 5 4 2 4 5" xfId="5820" xr:uid="{00000000-0005-0000-0000-0000432D0000}"/>
    <cellStyle name="Comma 2 5 4 2 5" xfId="1774" xr:uid="{00000000-0005-0000-0000-0000442D0000}"/>
    <cellStyle name="Comma 2 5 4 2 5 2" xfId="11069" xr:uid="{00000000-0005-0000-0000-0000452D0000}"/>
    <cellStyle name="Comma 2 5 4 2 5 3" xfId="7977" xr:uid="{00000000-0005-0000-0000-0000462D0000}"/>
    <cellStyle name="Comma 2 5 4 2 6" xfId="3304" xr:uid="{00000000-0005-0000-0000-0000472D0000}"/>
    <cellStyle name="Comma 2 5 4 2 6 2" xfId="12599" xr:uid="{00000000-0005-0000-0000-0000482D0000}"/>
    <cellStyle name="Comma 2 5 4 2 6 3" xfId="6415" xr:uid="{00000000-0005-0000-0000-0000492D0000}"/>
    <cellStyle name="Comma 2 5 4 2 7" xfId="9507" xr:uid="{00000000-0005-0000-0000-00004A2D0000}"/>
    <cellStyle name="Comma 2 5 4 2 8" xfId="4885" xr:uid="{00000000-0005-0000-0000-00004B2D0000}"/>
    <cellStyle name="Comma 2 5 4 3" xfId="285" xr:uid="{00000000-0005-0000-0000-00004C2D0000}"/>
    <cellStyle name="Comma 2 5 4 3 2" xfId="896" xr:uid="{00000000-0005-0000-0000-00004D2D0000}"/>
    <cellStyle name="Comma 2 5 4 3 2 2" xfId="1507" xr:uid="{00000000-0005-0000-0000-00004E2D0000}"/>
    <cellStyle name="Comma 2 5 4 3 2 2 2" xfId="3053" xr:uid="{00000000-0005-0000-0000-00004F2D0000}"/>
    <cellStyle name="Comma 2 5 4 3 2 2 2 2" xfId="12348" xr:uid="{00000000-0005-0000-0000-0000502D0000}"/>
    <cellStyle name="Comma 2 5 4 3 2 2 2 3" xfId="9256" xr:uid="{00000000-0005-0000-0000-0000512D0000}"/>
    <cellStyle name="Comma 2 5 4 3 2 2 3" xfId="4599" xr:uid="{00000000-0005-0000-0000-0000522D0000}"/>
    <cellStyle name="Comma 2 5 4 3 2 2 3 2" xfId="13894" xr:uid="{00000000-0005-0000-0000-0000532D0000}"/>
    <cellStyle name="Comma 2 5 4 3 2 2 3 3" xfId="7710" xr:uid="{00000000-0005-0000-0000-0000542D0000}"/>
    <cellStyle name="Comma 2 5 4 3 2 2 4" xfId="10802" xr:uid="{00000000-0005-0000-0000-0000552D0000}"/>
    <cellStyle name="Comma 2 5 4 3 2 2 5" xfId="6164" xr:uid="{00000000-0005-0000-0000-0000562D0000}"/>
    <cellStyle name="Comma 2 5 4 3 2 3" xfId="2118" xr:uid="{00000000-0005-0000-0000-0000572D0000}"/>
    <cellStyle name="Comma 2 5 4 3 2 3 2" xfId="11413" xr:uid="{00000000-0005-0000-0000-0000582D0000}"/>
    <cellStyle name="Comma 2 5 4 3 2 3 3" xfId="8321" xr:uid="{00000000-0005-0000-0000-0000592D0000}"/>
    <cellStyle name="Comma 2 5 4 3 2 4" xfId="3988" xr:uid="{00000000-0005-0000-0000-00005A2D0000}"/>
    <cellStyle name="Comma 2 5 4 3 2 4 2" xfId="13283" xr:uid="{00000000-0005-0000-0000-00005B2D0000}"/>
    <cellStyle name="Comma 2 5 4 3 2 4 3" xfId="7099" xr:uid="{00000000-0005-0000-0000-00005C2D0000}"/>
    <cellStyle name="Comma 2 5 4 3 2 5" xfId="10191" xr:uid="{00000000-0005-0000-0000-00005D2D0000}"/>
    <cellStyle name="Comma 2 5 4 3 2 6" xfId="5229" xr:uid="{00000000-0005-0000-0000-00005E2D0000}"/>
    <cellStyle name="Comma 2 5 4 3 3" xfId="1220" xr:uid="{00000000-0005-0000-0000-00005F2D0000}"/>
    <cellStyle name="Comma 2 5 4 3 3 2" xfId="2442" xr:uid="{00000000-0005-0000-0000-0000602D0000}"/>
    <cellStyle name="Comma 2 5 4 3 3 2 2" xfId="11737" xr:uid="{00000000-0005-0000-0000-0000612D0000}"/>
    <cellStyle name="Comma 2 5 4 3 3 2 3" xfId="8645" xr:uid="{00000000-0005-0000-0000-0000622D0000}"/>
    <cellStyle name="Comma 2 5 4 3 3 3" xfId="4312" xr:uid="{00000000-0005-0000-0000-0000632D0000}"/>
    <cellStyle name="Comma 2 5 4 3 3 3 2" xfId="13607" xr:uid="{00000000-0005-0000-0000-0000642D0000}"/>
    <cellStyle name="Comma 2 5 4 3 3 3 3" xfId="7423" xr:uid="{00000000-0005-0000-0000-0000652D0000}"/>
    <cellStyle name="Comma 2 5 4 3 3 4" xfId="10515" xr:uid="{00000000-0005-0000-0000-0000662D0000}"/>
    <cellStyle name="Comma 2 5 4 3 3 5" xfId="5553" xr:uid="{00000000-0005-0000-0000-0000672D0000}"/>
    <cellStyle name="Comma 2 5 4 3 4" xfId="463" xr:uid="{00000000-0005-0000-0000-0000682D0000}"/>
    <cellStyle name="Comma 2 5 4 3 4 2" xfId="2620" xr:uid="{00000000-0005-0000-0000-0000692D0000}"/>
    <cellStyle name="Comma 2 5 4 3 4 2 2" xfId="11915" xr:uid="{00000000-0005-0000-0000-00006A2D0000}"/>
    <cellStyle name="Comma 2 5 4 3 4 2 3" xfId="8823" xr:uid="{00000000-0005-0000-0000-00006B2D0000}"/>
    <cellStyle name="Comma 2 5 4 3 4 3" xfId="3555" xr:uid="{00000000-0005-0000-0000-00006C2D0000}"/>
    <cellStyle name="Comma 2 5 4 3 4 3 2" xfId="12850" xr:uid="{00000000-0005-0000-0000-00006D2D0000}"/>
    <cellStyle name="Comma 2 5 4 3 4 3 3" xfId="6666" xr:uid="{00000000-0005-0000-0000-00006E2D0000}"/>
    <cellStyle name="Comma 2 5 4 3 4 4" xfId="9758" xr:uid="{00000000-0005-0000-0000-00006F2D0000}"/>
    <cellStyle name="Comma 2 5 4 3 4 5" xfId="5731" xr:uid="{00000000-0005-0000-0000-0000702D0000}"/>
    <cellStyle name="Comma 2 5 4 3 5" xfId="1685" xr:uid="{00000000-0005-0000-0000-0000712D0000}"/>
    <cellStyle name="Comma 2 5 4 3 5 2" xfId="10980" xr:uid="{00000000-0005-0000-0000-0000722D0000}"/>
    <cellStyle name="Comma 2 5 4 3 5 3" xfId="7888" xr:uid="{00000000-0005-0000-0000-0000732D0000}"/>
    <cellStyle name="Comma 2 5 4 3 6" xfId="3377" xr:uid="{00000000-0005-0000-0000-0000742D0000}"/>
    <cellStyle name="Comma 2 5 4 3 6 2" xfId="12672" xr:uid="{00000000-0005-0000-0000-0000752D0000}"/>
    <cellStyle name="Comma 2 5 4 3 6 3" xfId="6488" xr:uid="{00000000-0005-0000-0000-0000762D0000}"/>
    <cellStyle name="Comma 2 5 4 3 7" xfId="9580" xr:uid="{00000000-0005-0000-0000-0000772D0000}"/>
    <cellStyle name="Comma 2 5 4 3 8" xfId="4796" xr:uid="{00000000-0005-0000-0000-0000782D0000}"/>
    <cellStyle name="Comma 2 5 4 4" xfId="123" xr:uid="{00000000-0005-0000-0000-0000792D0000}"/>
    <cellStyle name="Comma 2 5 4 4 2" xfId="1058" xr:uid="{00000000-0005-0000-0000-00007A2D0000}"/>
    <cellStyle name="Comma 2 5 4 4 2 2" xfId="2280" xr:uid="{00000000-0005-0000-0000-00007B2D0000}"/>
    <cellStyle name="Comma 2 5 4 4 2 2 2" xfId="11575" xr:uid="{00000000-0005-0000-0000-00007C2D0000}"/>
    <cellStyle name="Comma 2 5 4 4 2 2 3" xfId="8483" xr:uid="{00000000-0005-0000-0000-00007D2D0000}"/>
    <cellStyle name="Comma 2 5 4 4 2 3" xfId="4150" xr:uid="{00000000-0005-0000-0000-00007E2D0000}"/>
    <cellStyle name="Comma 2 5 4 4 2 3 2" xfId="13445" xr:uid="{00000000-0005-0000-0000-00007F2D0000}"/>
    <cellStyle name="Comma 2 5 4 4 2 3 3" xfId="7261" xr:uid="{00000000-0005-0000-0000-0000802D0000}"/>
    <cellStyle name="Comma 2 5 4 4 2 4" xfId="10353" xr:uid="{00000000-0005-0000-0000-0000812D0000}"/>
    <cellStyle name="Comma 2 5 4 4 2 5" xfId="5391" xr:uid="{00000000-0005-0000-0000-0000822D0000}"/>
    <cellStyle name="Comma 2 5 4 4 3" xfId="734" xr:uid="{00000000-0005-0000-0000-0000832D0000}"/>
    <cellStyle name="Comma 2 5 4 4 3 2" xfId="2891" xr:uid="{00000000-0005-0000-0000-0000842D0000}"/>
    <cellStyle name="Comma 2 5 4 4 3 2 2" xfId="12186" xr:uid="{00000000-0005-0000-0000-0000852D0000}"/>
    <cellStyle name="Comma 2 5 4 4 3 2 3" xfId="9094" xr:uid="{00000000-0005-0000-0000-0000862D0000}"/>
    <cellStyle name="Comma 2 5 4 4 3 3" xfId="3826" xr:uid="{00000000-0005-0000-0000-0000872D0000}"/>
    <cellStyle name="Comma 2 5 4 4 3 3 2" xfId="13121" xr:uid="{00000000-0005-0000-0000-0000882D0000}"/>
    <cellStyle name="Comma 2 5 4 4 3 3 3" xfId="6937" xr:uid="{00000000-0005-0000-0000-0000892D0000}"/>
    <cellStyle name="Comma 2 5 4 4 3 4" xfId="10029" xr:uid="{00000000-0005-0000-0000-00008A2D0000}"/>
    <cellStyle name="Comma 2 5 4 4 3 5" xfId="6002" xr:uid="{00000000-0005-0000-0000-00008B2D0000}"/>
    <cellStyle name="Comma 2 5 4 4 4" xfId="1956" xr:uid="{00000000-0005-0000-0000-00008C2D0000}"/>
    <cellStyle name="Comma 2 5 4 4 4 2" xfId="11251" xr:uid="{00000000-0005-0000-0000-00008D2D0000}"/>
    <cellStyle name="Comma 2 5 4 4 4 3" xfId="8159" xr:uid="{00000000-0005-0000-0000-00008E2D0000}"/>
    <cellStyle name="Comma 2 5 4 4 5" xfId="3215" xr:uid="{00000000-0005-0000-0000-00008F2D0000}"/>
    <cellStyle name="Comma 2 5 4 4 5 2" xfId="12510" xr:uid="{00000000-0005-0000-0000-0000902D0000}"/>
    <cellStyle name="Comma 2 5 4 4 5 3" xfId="6326" xr:uid="{00000000-0005-0000-0000-0000912D0000}"/>
    <cellStyle name="Comma 2 5 4 4 6" xfId="9418" xr:uid="{00000000-0005-0000-0000-0000922D0000}"/>
    <cellStyle name="Comma 2 5 4 4 7" xfId="5067" xr:uid="{00000000-0005-0000-0000-0000932D0000}"/>
    <cellStyle name="Comma 2 5 4 5" xfId="661" xr:uid="{00000000-0005-0000-0000-0000942D0000}"/>
    <cellStyle name="Comma 2 5 4 5 2" xfId="1309" xr:uid="{00000000-0005-0000-0000-0000952D0000}"/>
    <cellStyle name="Comma 2 5 4 5 2 2" xfId="2818" xr:uid="{00000000-0005-0000-0000-0000962D0000}"/>
    <cellStyle name="Comma 2 5 4 5 2 2 2" xfId="12113" xr:uid="{00000000-0005-0000-0000-0000972D0000}"/>
    <cellStyle name="Comma 2 5 4 5 2 2 3" xfId="9021" xr:uid="{00000000-0005-0000-0000-0000982D0000}"/>
    <cellStyle name="Comma 2 5 4 5 2 3" xfId="4401" xr:uid="{00000000-0005-0000-0000-0000992D0000}"/>
    <cellStyle name="Comma 2 5 4 5 2 3 2" xfId="13696" xr:uid="{00000000-0005-0000-0000-00009A2D0000}"/>
    <cellStyle name="Comma 2 5 4 5 2 3 3" xfId="7512" xr:uid="{00000000-0005-0000-0000-00009B2D0000}"/>
    <cellStyle name="Comma 2 5 4 5 2 4" xfId="10604" xr:uid="{00000000-0005-0000-0000-00009C2D0000}"/>
    <cellStyle name="Comma 2 5 4 5 2 5" xfId="5929" xr:uid="{00000000-0005-0000-0000-00009D2D0000}"/>
    <cellStyle name="Comma 2 5 4 5 3" xfId="1883" xr:uid="{00000000-0005-0000-0000-00009E2D0000}"/>
    <cellStyle name="Comma 2 5 4 5 3 2" xfId="11178" xr:uid="{00000000-0005-0000-0000-00009F2D0000}"/>
    <cellStyle name="Comma 2 5 4 5 3 3" xfId="8086" xr:uid="{00000000-0005-0000-0000-0000A02D0000}"/>
    <cellStyle name="Comma 2 5 4 5 4" xfId="3753" xr:uid="{00000000-0005-0000-0000-0000A12D0000}"/>
    <cellStyle name="Comma 2 5 4 5 4 2" xfId="13048" xr:uid="{00000000-0005-0000-0000-0000A22D0000}"/>
    <cellStyle name="Comma 2 5 4 5 4 3" xfId="6864" xr:uid="{00000000-0005-0000-0000-0000A32D0000}"/>
    <cellStyle name="Comma 2 5 4 5 5" xfId="9956" xr:uid="{00000000-0005-0000-0000-0000A42D0000}"/>
    <cellStyle name="Comma 2 5 4 5 6" xfId="4994" xr:uid="{00000000-0005-0000-0000-0000A52D0000}"/>
    <cellStyle name="Comma 2 5 4 6" xfId="985" xr:uid="{00000000-0005-0000-0000-0000A62D0000}"/>
    <cellStyle name="Comma 2 5 4 6 2" xfId="2207" xr:uid="{00000000-0005-0000-0000-0000A72D0000}"/>
    <cellStyle name="Comma 2 5 4 6 2 2" xfId="11502" xr:uid="{00000000-0005-0000-0000-0000A82D0000}"/>
    <cellStyle name="Comma 2 5 4 6 2 3" xfId="8410" xr:uid="{00000000-0005-0000-0000-0000A92D0000}"/>
    <cellStyle name="Comma 2 5 4 6 3" xfId="4077" xr:uid="{00000000-0005-0000-0000-0000AA2D0000}"/>
    <cellStyle name="Comma 2 5 4 6 3 2" xfId="13372" xr:uid="{00000000-0005-0000-0000-0000AB2D0000}"/>
    <cellStyle name="Comma 2 5 4 6 3 3" xfId="7188" xr:uid="{00000000-0005-0000-0000-0000AC2D0000}"/>
    <cellStyle name="Comma 2 5 4 6 4" xfId="10280" xr:uid="{00000000-0005-0000-0000-0000AD2D0000}"/>
    <cellStyle name="Comma 2 5 4 6 5" xfId="5318" xr:uid="{00000000-0005-0000-0000-0000AE2D0000}"/>
    <cellStyle name="Comma 2 5 4 7" xfId="390" xr:uid="{00000000-0005-0000-0000-0000AF2D0000}"/>
    <cellStyle name="Comma 2 5 4 7 2" xfId="2547" xr:uid="{00000000-0005-0000-0000-0000B02D0000}"/>
    <cellStyle name="Comma 2 5 4 7 2 2" xfId="11842" xr:uid="{00000000-0005-0000-0000-0000B12D0000}"/>
    <cellStyle name="Comma 2 5 4 7 2 3" xfId="8750" xr:uid="{00000000-0005-0000-0000-0000B22D0000}"/>
    <cellStyle name="Comma 2 5 4 7 3" xfId="3482" xr:uid="{00000000-0005-0000-0000-0000B32D0000}"/>
    <cellStyle name="Comma 2 5 4 7 3 2" xfId="12777" xr:uid="{00000000-0005-0000-0000-0000B42D0000}"/>
    <cellStyle name="Comma 2 5 4 7 3 3" xfId="6593" xr:uid="{00000000-0005-0000-0000-0000B52D0000}"/>
    <cellStyle name="Comma 2 5 4 7 4" xfId="9685" xr:uid="{00000000-0005-0000-0000-0000B62D0000}"/>
    <cellStyle name="Comma 2 5 4 7 5" xfId="5658" xr:uid="{00000000-0005-0000-0000-0000B72D0000}"/>
    <cellStyle name="Comma 2 5 4 8" xfId="1612" xr:uid="{00000000-0005-0000-0000-0000B82D0000}"/>
    <cellStyle name="Comma 2 5 4 8 2" xfId="10907" xr:uid="{00000000-0005-0000-0000-0000B92D0000}"/>
    <cellStyle name="Comma 2 5 4 8 3" xfId="7815" xr:uid="{00000000-0005-0000-0000-0000BA2D0000}"/>
    <cellStyle name="Comma 2 5 4 9" xfId="3142" xr:uid="{00000000-0005-0000-0000-0000BB2D0000}"/>
    <cellStyle name="Comma 2 5 4 9 2" xfId="12437" xr:uid="{00000000-0005-0000-0000-0000BC2D0000}"/>
    <cellStyle name="Comma 2 5 4 9 3" xfId="6253" xr:uid="{00000000-0005-0000-0000-0000BD2D0000}"/>
    <cellStyle name="Comma 2 5 5" xfId="176" xr:uid="{00000000-0005-0000-0000-0000BE2D0000}"/>
    <cellStyle name="Comma 2 5 5 2" xfId="321" xr:uid="{00000000-0005-0000-0000-0000BF2D0000}"/>
    <cellStyle name="Comma 2 5 5 2 2" xfId="932" xr:uid="{00000000-0005-0000-0000-0000C02D0000}"/>
    <cellStyle name="Comma 2 5 5 2 2 2" xfId="1543" xr:uid="{00000000-0005-0000-0000-0000C12D0000}"/>
    <cellStyle name="Comma 2 5 5 2 2 2 2" xfId="3089" xr:uid="{00000000-0005-0000-0000-0000C22D0000}"/>
    <cellStyle name="Comma 2 5 5 2 2 2 2 2" xfId="12384" xr:uid="{00000000-0005-0000-0000-0000C32D0000}"/>
    <cellStyle name="Comma 2 5 5 2 2 2 2 3" xfId="9292" xr:uid="{00000000-0005-0000-0000-0000C42D0000}"/>
    <cellStyle name="Comma 2 5 5 2 2 2 3" xfId="4635" xr:uid="{00000000-0005-0000-0000-0000C52D0000}"/>
    <cellStyle name="Comma 2 5 5 2 2 2 3 2" xfId="13930" xr:uid="{00000000-0005-0000-0000-0000C62D0000}"/>
    <cellStyle name="Comma 2 5 5 2 2 2 3 3" xfId="7746" xr:uid="{00000000-0005-0000-0000-0000C72D0000}"/>
    <cellStyle name="Comma 2 5 5 2 2 2 4" xfId="10838" xr:uid="{00000000-0005-0000-0000-0000C82D0000}"/>
    <cellStyle name="Comma 2 5 5 2 2 2 5" xfId="6200" xr:uid="{00000000-0005-0000-0000-0000C92D0000}"/>
    <cellStyle name="Comma 2 5 5 2 2 3" xfId="2154" xr:uid="{00000000-0005-0000-0000-0000CA2D0000}"/>
    <cellStyle name="Comma 2 5 5 2 2 3 2" xfId="11449" xr:uid="{00000000-0005-0000-0000-0000CB2D0000}"/>
    <cellStyle name="Comma 2 5 5 2 2 3 3" xfId="8357" xr:uid="{00000000-0005-0000-0000-0000CC2D0000}"/>
    <cellStyle name="Comma 2 5 5 2 2 4" xfId="4024" xr:uid="{00000000-0005-0000-0000-0000CD2D0000}"/>
    <cellStyle name="Comma 2 5 5 2 2 4 2" xfId="13319" xr:uid="{00000000-0005-0000-0000-0000CE2D0000}"/>
    <cellStyle name="Comma 2 5 5 2 2 4 3" xfId="7135" xr:uid="{00000000-0005-0000-0000-0000CF2D0000}"/>
    <cellStyle name="Comma 2 5 5 2 2 5" xfId="10227" xr:uid="{00000000-0005-0000-0000-0000D02D0000}"/>
    <cellStyle name="Comma 2 5 5 2 2 6" xfId="5265" xr:uid="{00000000-0005-0000-0000-0000D12D0000}"/>
    <cellStyle name="Comma 2 5 5 2 3" xfId="1256" xr:uid="{00000000-0005-0000-0000-0000D22D0000}"/>
    <cellStyle name="Comma 2 5 5 2 3 2" xfId="2478" xr:uid="{00000000-0005-0000-0000-0000D32D0000}"/>
    <cellStyle name="Comma 2 5 5 2 3 2 2" xfId="11773" xr:uid="{00000000-0005-0000-0000-0000D42D0000}"/>
    <cellStyle name="Comma 2 5 5 2 3 2 3" xfId="8681" xr:uid="{00000000-0005-0000-0000-0000D52D0000}"/>
    <cellStyle name="Comma 2 5 5 2 3 3" xfId="4348" xr:uid="{00000000-0005-0000-0000-0000D62D0000}"/>
    <cellStyle name="Comma 2 5 5 2 3 3 2" xfId="13643" xr:uid="{00000000-0005-0000-0000-0000D72D0000}"/>
    <cellStyle name="Comma 2 5 5 2 3 3 3" xfId="7459" xr:uid="{00000000-0005-0000-0000-0000D82D0000}"/>
    <cellStyle name="Comma 2 5 5 2 3 4" xfId="10551" xr:uid="{00000000-0005-0000-0000-0000D92D0000}"/>
    <cellStyle name="Comma 2 5 5 2 3 5" xfId="5589" xr:uid="{00000000-0005-0000-0000-0000DA2D0000}"/>
    <cellStyle name="Comma 2 5 5 2 4" xfId="516" xr:uid="{00000000-0005-0000-0000-0000DB2D0000}"/>
    <cellStyle name="Comma 2 5 5 2 4 2" xfId="2673" xr:uid="{00000000-0005-0000-0000-0000DC2D0000}"/>
    <cellStyle name="Comma 2 5 5 2 4 2 2" xfId="11968" xr:uid="{00000000-0005-0000-0000-0000DD2D0000}"/>
    <cellStyle name="Comma 2 5 5 2 4 2 3" xfId="8876" xr:uid="{00000000-0005-0000-0000-0000DE2D0000}"/>
    <cellStyle name="Comma 2 5 5 2 4 3" xfId="3608" xr:uid="{00000000-0005-0000-0000-0000DF2D0000}"/>
    <cellStyle name="Comma 2 5 5 2 4 3 2" xfId="12903" xr:uid="{00000000-0005-0000-0000-0000E02D0000}"/>
    <cellStyle name="Comma 2 5 5 2 4 3 3" xfId="6719" xr:uid="{00000000-0005-0000-0000-0000E12D0000}"/>
    <cellStyle name="Comma 2 5 5 2 4 4" xfId="9811" xr:uid="{00000000-0005-0000-0000-0000E22D0000}"/>
    <cellStyle name="Comma 2 5 5 2 4 5" xfId="5784" xr:uid="{00000000-0005-0000-0000-0000E32D0000}"/>
    <cellStyle name="Comma 2 5 5 2 5" xfId="1738" xr:uid="{00000000-0005-0000-0000-0000E42D0000}"/>
    <cellStyle name="Comma 2 5 5 2 5 2" xfId="11033" xr:uid="{00000000-0005-0000-0000-0000E52D0000}"/>
    <cellStyle name="Comma 2 5 5 2 5 3" xfId="7941" xr:uid="{00000000-0005-0000-0000-0000E62D0000}"/>
    <cellStyle name="Comma 2 5 5 2 6" xfId="3413" xr:uid="{00000000-0005-0000-0000-0000E72D0000}"/>
    <cellStyle name="Comma 2 5 5 2 6 2" xfId="12708" xr:uid="{00000000-0005-0000-0000-0000E82D0000}"/>
    <cellStyle name="Comma 2 5 5 2 6 3" xfId="6524" xr:uid="{00000000-0005-0000-0000-0000E92D0000}"/>
    <cellStyle name="Comma 2 5 5 2 7" xfId="9616" xr:uid="{00000000-0005-0000-0000-0000EA2D0000}"/>
    <cellStyle name="Comma 2 5 5 2 8" xfId="4849" xr:uid="{00000000-0005-0000-0000-0000EB2D0000}"/>
    <cellStyle name="Comma 2 5 5 3" xfId="787" xr:uid="{00000000-0005-0000-0000-0000EC2D0000}"/>
    <cellStyle name="Comma 2 5 5 3 2" xfId="1398" xr:uid="{00000000-0005-0000-0000-0000ED2D0000}"/>
    <cellStyle name="Comma 2 5 5 3 2 2" xfId="2944" xr:uid="{00000000-0005-0000-0000-0000EE2D0000}"/>
    <cellStyle name="Comma 2 5 5 3 2 2 2" xfId="12239" xr:uid="{00000000-0005-0000-0000-0000EF2D0000}"/>
    <cellStyle name="Comma 2 5 5 3 2 2 3" xfId="9147" xr:uid="{00000000-0005-0000-0000-0000F02D0000}"/>
    <cellStyle name="Comma 2 5 5 3 2 3" xfId="4490" xr:uid="{00000000-0005-0000-0000-0000F12D0000}"/>
    <cellStyle name="Comma 2 5 5 3 2 3 2" xfId="13785" xr:uid="{00000000-0005-0000-0000-0000F22D0000}"/>
    <cellStyle name="Comma 2 5 5 3 2 3 3" xfId="7601" xr:uid="{00000000-0005-0000-0000-0000F32D0000}"/>
    <cellStyle name="Comma 2 5 5 3 2 4" xfId="10693" xr:uid="{00000000-0005-0000-0000-0000F42D0000}"/>
    <cellStyle name="Comma 2 5 5 3 2 5" xfId="6055" xr:uid="{00000000-0005-0000-0000-0000F52D0000}"/>
    <cellStyle name="Comma 2 5 5 3 3" xfId="2009" xr:uid="{00000000-0005-0000-0000-0000F62D0000}"/>
    <cellStyle name="Comma 2 5 5 3 3 2" xfId="11304" xr:uid="{00000000-0005-0000-0000-0000F72D0000}"/>
    <cellStyle name="Comma 2 5 5 3 3 3" xfId="8212" xr:uid="{00000000-0005-0000-0000-0000F82D0000}"/>
    <cellStyle name="Comma 2 5 5 3 4" xfId="3879" xr:uid="{00000000-0005-0000-0000-0000F92D0000}"/>
    <cellStyle name="Comma 2 5 5 3 4 2" xfId="13174" xr:uid="{00000000-0005-0000-0000-0000FA2D0000}"/>
    <cellStyle name="Comma 2 5 5 3 4 3" xfId="6990" xr:uid="{00000000-0005-0000-0000-0000FB2D0000}"/>
    <cellStyle name="Comma 2 5 5 3 5" xfId="10082" xr:uid="{00000000-0005-0000-0000-0000FC2D0000}"/>
    <cellStyle name="Comma 2 5 5 3 6" xfId="5120" xr:uid="{00000000-0005-0000-0000-0000FD2D0000}"/>
    <cellStyle name="Comma 2 5 5 4" xfId="1111" xr:uid="{00000000-0005-0000-0000-0000FE2D0000}"/>
    <cellStyle name="Comma 2 5 5 4 2" xfId="2333" xr:uid="{00000000-0005-0000-0000-0000FF2D0000}"/>
    <cellStyle name="Comma 2 5 5 4 2 2" xfId="11628" xr:uid="{00000000-0005-0000-0000-0000002E0000}"/>
    <cellStyle name="Comma 2 5 5 4 2 3" xfId="8536" xr:uid="{00000000-0005-0000-0000-0000012E0000}"/>
    <cellStyle name="Comma 2 5 5 4 3" xfId="4203" xr:uid="{00000000-0005-0000-0000-0000022E0000}"/>
    <cellStyle name="Comma 2 5 5 4 3 2" xfId="13498" xr:uid="{00000000-0005-0000-0000-0000032E0000}"/>
    <cellStyle name="Comma 2 5 5 4 3 3" xfId="7314" xr:uid="{00000000-0005-0000-0000-0000042E0000}"/>
    <cellStyle name="Comma 2 5 5 4 4" xfId="10406" xr:uid="{00000000-0005-0000-0000-0000052E0000}"/>
    <cellStyle name="Comma 2 5 5 4 5" xfId="5444" xr:uid="{00000000-0005-0000-0000-0000062E0000}"/>
    <cellStyle name="Comma 2 5 5 5" xfId="354" xr:uid="{00000000-0005-0000-0000-0000072E0000}"/>
    <cellStyle name="Comma 2 5 5 5 2" xfId="2511" xr:uid="{00000000-0005-0000-0000-0000082E0000}"/>
    <cellStyle name="Comma 2 5 5 5 2 2" xfId="11806" xr:uid="{00000000-0005-0000-0000-0000092E0000}"/>
    <cellStyle name="Comma 2 5 5 5 2 3" xfId="8714" xr:uid="{00000000-0005-0000-0000-00000A2E0000}"/>
    <cellStyle name="Comma 2 5 5 5 3" xfId="3446" xr:uid="{00000000-0005-0000-0000-00000B2E0000}"/>
    <cellStyle name="Comma 2 5 5 5 3 2" xfId="12741" xr:uid="{00000000-0005-0000-0000-00000C2E0000}"/>
    <cellStyle name="Comma 2 5 5 5 3 3" xfId="6557" xr:uid="{00000000-0005-0000-0000-00000D2E0000}"/>
    <cellStyle name="Comma 2 5 5 5 4" xfId="9649" xr:uid="{00000000-0005-0000-0000-00000E2E0000}"/>
    <cellStyle name="Comma 2 5 5 5 5" xfId="5622" xr:uid="{00000000-0005-0000-0000-00000F2E0000}"/>
    <cellStyle name="Comma 2 5 5 6" xfId="1576" xr:uid="{00000000-0005-0000-0000-0000102E0000}"/>
    <cellStyle name="Comma 2 5 5 6 2" xfId="10871" xr:uid="{00000000-0005-0000-0000-0000112E0000}"/>
    <cellStyle name="Comma 2 5 5 6 3" xfId="7779" xr:uid="{00000000-0005-0000-0000-0000122E0000}"/>
    <cellStyle name="Comma 2 5 5 7" xfId="3268" xr:uid="{00000000-0005-0000-0000-0000132E0000}"/>
    <cellStyle name="Comma 2 5 5 7 2" xfId="12563" xr:uid="{00000000-0005-0000-0000-0000142E0000}"/>
    <cellStyle name="Comma 2 5 5 7 3" xfId="6379" xr:uid="{00000000-0005-0000-0000-0000152E0000}"/>
    <cellStyle name="Comma 2 5 5 8" xfId="9471" xr:uid="{00000000-0005-0000-0000-0000162E0000}"/>
    <cellStyle name="Comma 2 5 5 9" xfId="4687" xr:uid="{00000000-0005-0000-0000-0000172E0000}"/>
    <cellStyle name="Comma 2 5 6" xfId="159" xr:uid="{00000000-0005-0000-0000-0000182E0000}"/>
    <cellStyle name="Comma 2 5 6 2" xfId="770" xr:uid="{00000000-0005-0000-0000-0000192E0000}"/>
    <cellStyle name="Comma 2 5 6 2 2" xfId="1381" xr:uid="{00000000-0005-0000-0000-00001A2E0000}"/>
    <cellStyle name="Comma 2 5 6 2 2 2" xfId="2927" xr:uid="{00000000-0005-0000-0000-00001B2E0000}"/>
    <cellStyle name="Comma 2 5 6 2 2 2 2" xfId="12222" xr:uid="{00000000-0005-0000-0000-00001C2E0000}"/>
    <cellStyle name="Comma 2 5 6 2 2 2 3" xfId="9130" xr:uid="{00000000-0005-0000-0000-00001D2E0000}"/>
    <cellStyle name="Comma 2 5 6 2 2 3" xfId="4473" xr:uid="{00000000-0005-0000-0000-00001E2E0000}"/>
    <cellStyle name="Comma 2 5 6 2 2 3 2" xfId="13768" xr:uid="{00000000-0005-0000-0000-00001F2E0000}"/>
    <cellStyle name="Comma 2 5 6 2 2 3 3" xfId="7584" xr:uid="{00000000-0005-0000-0000-0000202E0000}"/>
    <cellStyle name="Comma 2 5 6 2 2 4" xfId="10676" xr:uid="{00000000-0005-0000-0000-0000212E0000}"/>
    <cellStyle name="Comma 2 5 6 2 2 5" xfId="6038" xr:uid="{00000000-0005-0000-0000-0000222E0000}"/>
    <cellStyle name="Comma 2 5 6 2 3" xfId="1992" xr:uid="{00000000-0005-0000-0000-0000232E0000}"/>
    <cellStyle name="Comma 2 5 6 2 3 2" xfId="11287" xr:uid="{00000000-0005-0000-0000-0000242E0000}"/>
    <cellStyle name="Comma 2 5 6 2 3 3" xfId="8195" xr:uid="{00000000-0005-0000-0000-0000252E0000}"/>
    <cellStyle name="Comma 2 5 6 2 4" xfId="3862" xr:uid="{00000000-0005-0000-0000-0000262E0000}"/>
    <cellStyle name="Comma 2 5 6 2 4 2" xfId="13157" xr:uid="{00000000-0005-0000-0000-0000272E0000}"/>
    <cellStyle name="Comma 2 5 6 2 4 3" xfId="6973" xr:uid="{00000000-0005-0000-0000-0000282E0000}"/>
    <cellStyle name="Comma 2 5 6 2 5" xfId="10065" xr:uid="{00000000-0005-0000-0000-0000292E0000}"/>
    <cellStyle name="Comma 2 5 6 2 6" xfId="5103" xr:uid="{00000000-0005-0000-0000-00002A2E0000}"/>
    <cellStyle name="Comma 2 5 6 3" xfId="1094" xr:uid="{00000000-0005-0000-0000-00002B2E0000}"/>
    <cellStyle name="Comma 2 5 6 3 2" xfId="2316" xr:uid="{00000000-0005-0000-0000-00002C2E0000}"/>
    <cellStyle name="Comma 2 5 6 3 2 2" xfId="11611" xr:uid="{00000000-0005-0000-0000-00002D2E0000}"/>
    <cellStyle name="Comma 2 5 6 3 2 3" xfId="8519" xr:uid="{00000000-0005-0000-0000-00002E2E0000}"/>
    <cellStyle name="Comma 2 5 6 3 3" xfId="4186" xr:uid="{00000000-0005-0000-0000-00002F2E0000}"/>
    <cellStyle name="Comma 2 5 6 3 3 2" xfId="13481" xr:uid="{00000000-0005-0000-0000-0000302E0000}"/>
    <cellStyle name="Comma 2 5 6 3 3 3" xfId="7297" xr:uid="{00000000-0005-0000-0000-0000312E0000}"/>
    <cellStyle name="Comma 2 5 6 3 4" xfId="10389" xr:uid="{00000000-0005-0000-0000-0000322E0000}"/>
    <cellStyle name="Comma 2 5 6 3 5" xfId="5427" xr:uid="{00000000-0005-0000-0000-0000332E0000}"/>
    <cellStyle name="Comma 2 5 6 4" xfId="499" xr:uid="{00000000-0005-0000-0000-0000342E0000}"/>
    <cellStyle name="Comma 2 5 6 4 2" xfId="2656" xr:uid="{00000000-0005-0000-0000-0000352E0000}"/>
    <cellStyle name="Comma 2 5 6 4 2 2" xfId="11951" xr:uid="{00000000-0005-0000-0000-0000362E0000}"/>
    <cellStyle name="Comma 2 5 6 4 2 3" xfId="8859" xr:uid="{00000000-0005-0000-0000-0000372E0000}"/>
    <cellStyle name="Comma 2 5 6 4 3" xfId="3591" xr:uid="{00000000-0005-0000-0000-0000382E0000}"/>
    <cellStyle name="Comma 2 5 6 4 3 2" xfId="12886" xr:uid="{00000000-0005-0000-0000-0000392E0000}"/>
    <cellStyle name="Comma 2 5 6 4 3 3" xfId="6702" xr:uid="{00000000-0005-0000-0000-00003A2E0000}"/>
    <cellStyle name="Comma 2 5 6 4 4" xfId="9794" xr:uid="{00000000-0005-0000-0000-00003B2E0000}"/>
    <cellStyle name="Comma 2 5 6 4 5" xfId="5767" xr:uid="{00000000-0005-0000-0000-00003C2E0000}"/>
    <cellStyle name="Comma 2 5 6 5" xfId="1721" xr:uid="{00000000-0005-0000-0000-00003D2E0000}"/>
    <cellStyle name="Comma 2 5 6 5 2" xfId="11016" xr:uid="{00000000-0005-0000-0000-00003E2E0000}"/>
    <cellStyle name="Comma 2 5 6 5 3" xfId="7924" xr:uid="{00000000-0005-0000-0000-00003F2E0000}"/>
    <cellStyle name="Comma 2 5 6 6" xfId="3251" xr:uid="{00000000-0005-0000-0000-0000402E0000}"/>
    <cellStyle name="Comma 2 5 6 6 2" xfId="12546" xr:uid="{00000000-0005-0000-0000-0000412E0000}"/>
    <cellStyle name="Comma 2 5 6 6 3" xfId="6362" xr:uid="{00000000-0005-0000-0000-0000422E0000}"/>
    <cellStyle name="Comma 2 5 6 7" xfId="9454" xr:uid="{00000000-0005-0000-0000-0000432E0000}"/>
    <cellStyle name="Comma 2 5 6 8" xfId="4832" xr:uid="{00000000-0005-0000-0000-0000442E0000}"/>
    <cellStyle name="Comma 2 5 7" xfId="249" xr:uid="{00000000-0005-0000-0000-0000452E0000}"/>
    <cellStyle name="Comma 2 5 7 2" xfId="860" xr:uid="{00000000-0005-0000-0000-0000462E0000}"/>
    <cellStyle name="Comma 2 5 7 2 2" xfId="1471" xr:uid="{00000000-0005-0000-0000-0000472E0000}"/>
    <cellStyle name="Comma 2 5 7 2 2 2" xfId="3017" xr:uid="{00000000-0005-0000-0000-0000482E0000}"/>
    <cellStyle name="Comma 2 5 7 2 2 2 2" xfId="12312" xr:uid="{00000000-0005-0000-0000-0000492E0000}"/>
    <cellStyle name="Comma 2 5 7 2 2 2 3" xfId="9220" xr:uid="{00000000-0005-0000-0000-00004A2E0000}"/>
    <cellStyle name="Comma 2 5 7 2 2 3" xfId="4563" xr:uid="{00000000-0005-0000-0000-00004B2E0000}"/>
    <cellStyle name="Comma 2 5 7 2 2 3 2" xfId="13858" xr:uid="{00000000-0005-0000-0000-00004C2E0000}"/>
    <cellStyle name="Comma 2 5 7 2 2 3 3" xfId="7674" xr:uid="{00000000-0005-0000-0000-00004D2E0000}"/>
    <cellStyle name="Comma 2 5 7 2 2 4" xfId="10766" xr:uid="{00000000-0005-0000-0000-00004E2E0000}"/>
    <cellStyle name="Comma 2 5 7 2 2 5" xfId="6128" xr:uid="{00000000-0005-0000-0000-00004F2E0000}"/>
    <cellStyle name="Comma 2 5 7 2 3" xfId="2082" xr:uid="{00000000-0005-0000-0000-0000502E0000}"/>
    <cellStyle name="Comma 2 5 7 2 3 2" xfId="11377" xr:uid="{00000000-0005-0000-0000-0000512E0000}"/>
    <cellStyle name="Comma 2 5 7 2 3 3" xfId="8285" xr:uid="{00000000-0005-0000-0000-0000522E0000}"/>
    <cellStyle name="Comma 2 5 7 2 4" xfId="3952" xr:uid="{00000000-0005-0000-0000-0000532E0000}"/>
    <cellStyle name="Comma 2 5 7 2 4 2" xfId="13247" xr:uid="{00000000-0005-0000-0000-0000542E0000}"/>
    <cellStyle name="Comma 2 5 7 2 4 3" xfId="7063" xr:uid="{00000000-0005-0000-0000-0000552E0000}"/>
    <cellStyle name="Comma 2 5 7 2 5" xfId="10155" xr:uid="{00000000-0005-0000-0000-0000562E0000}"/>
    <cellStyle name="Comma 2 5 7 2 6" xfId="5193" xr:uid="{00000000-0005-0000-0000-0000572E0000}"/>
    <cellStyle name="Comma 2 5 7 3" xfId="1184" xr:uid="{00000000-0005-0000-0000-0000582E0000}"/>
    <cellStyle name="Comma 2 5 7 3 2" xfId="2406" xr:uid="{00000000-0005-0000-0000-0000592E0000}"/>
    <cellStyle name="Comma 2 5 7 3 2 2" xfId="11701" xr:uid="{00000000-0005-0000-0000-00005A2E0000}"/>
    <cellStyle name="Comma 2 5 7 3 2 3" xfId="8609" xr:uid="{00000000-0005-0000-0000-00005B2E0000}"/>
    <cellStyle name="Comma 2 5 7 3 3" xfId="4276" xr:uid="{00000000-0005-0000-0000-00005C2E0000}"/>
    <cellStyle name="Comma 2 5 7 3 3 2" xfId="13571" xr:uid="{00000000-0005-0000-0000-00005D2E0000}"/>
    <cellStyle name="Comma 2 5 7 3 3 3" xfId="7387" xr:uid="{00000000-0005-0000-0000-00005E2E0000}"/>
    <cellStyle name="Comma 2 5 7 3 4" xfId="10479" xr:uid="{00000000-0005-0000-0000-00005F2E0000}"/>
    <cellStyle name="Comma 2 5 7 3 5" xfId="5517" xr:uid="{00000000-0005-0000-0000-0000602E0000}"/>
    <cellStyle name="Comma 2 5 7 4" xfId="427" xr:uid="{00000000-0005-0000-0000-0000612E0000}"/>
    <cellStyle name="Comma 2 5 7 4 2" xfId="2584" xr:uid="{00000000-0005-0000-0000-0000622E0000}"/>
    <cellStyle name="Comma 2 5 7 4 2 2" xfId="11879" xr:uid="{00000000-0005-0000-0000-0000632E0000}"/>
    <cellStyle name="Comma 2 5 7 4 2 3" xfId="8787" xr:uid="{00000000-0005-0000-0000-0000642E0000}"/>
    <cellStyle name="Comma 2 5 7 4 3" xfId="3519" xr:uid="{00000000-0005-0000-0000-0000652E0000}"/>
    <cellStyle name="Comma 2 5 7 4 3 2" xfId="12814" xr:uid="{00000000-0005-0000-0000-0000662E0000}"/>
    <cellStyle name="Comma 2 5 7 4 3 3" xfId="6630" xr:uid="{00000000-0005-0000-0000-0000672E0000}"/>
    <cellStyle name="Comma 2 5 7 4 4" xfId="9722" xr:uid="{00000000-0005-0000-0000-0000682E0000}"/>
    <cellStyle name="Comma 2 5 7 4 5" xfId="5695" xr:uid="{00000000-0005-0000-0000-0000692E0000}"/>
    <cellStyle name="Comma 2 5 7 5" xfId="1649" xr:uid="{00000000-0005-0000-0000-00006A2E0000}"/>
    <cellStyle name="Comma 2 5 7 5 2" xfId="10944" xr:uid="{00000000-0005-0000-0000-00006B2E0000}"/>
    <cellStyle name="Comma 2 5 7 5 3" xfId="7852" xr:uid="{00000000-0005-0000-0000-00006C2E0000}"/>
    <cellStyle name="Comma 2 5 7 6" xfId="3341" xr:uid="{00000000-0005-0000-0000-00006D2E0000}"/>
    <cellStyle name="Comma 2 5 7 6 2" xfId="12636" xr:uid="{00000000-0005-0000-0000-00006E2E0000}"/>
    <cellStyle name="Comma 2 5 7 6 3" xfId="6452" xr:uid="{00000000-0005-0000-0000-00006F2E0000}"/>
    <cellStyle name="Comma 2 5 7 7" xfId="9544" xr:uid="{00000000-0005-0000-0000-0000702E0000}"/>
    <cellStyle name="Comma 2 5 7 8" xfId="4760" xr:uid="{00000000-0005-0000-0000-0000712E0000}"/>
    <cellStyle name="Comma 2 5 8" xfId="87" xr:uid="{00000000-0005-0000-0000-0000722E0000}"/>
    <cellStyle name="Comma 2 5 8 2" xfId="698" xr:uid="{00000000-0005-0000-0000-0000732E0000}"/>
    <cellStyle name="Comma 2 5 8 2 2" xfId="1345" xr:uid="{00000000-0005-0000-0000-0000742E0000}"/>
    <cellStyle name="Comma 2 5 8 2 2 2" xfId="2855" xr:uid="{00000000-0005-0000-0000-0000752E0000}"/>
    <cellStyle name="Comma 2 5 8 2 2 2 2" xfId="12150" xr:uid="{00000000-0005-0000-0000-0000762E0000}"/>
    <cellStyle name="Comma 2 5 8 2 2 2 3" xfId="9058" xr:uid="{00000000-0005-0000-0000-0000772E0000}"/>
    <cellStyle name="Comma 2 5 8 2 2 3" xfId="4437" xr:uid="{00000000-0005-0000-0000-0000782E0000}"/>
    <cellStyle name="Comma 2 5 8 2 2 3 2" xfId="13732" xr:uid="{00000000-0005-0000-0000-0000792E0000}"/>
    <cellStyle name="Comma 2 5 8 2 2 3 3" xfId="7548" xr:uid="{00000000-0005-0000-0000-00007A2E0000}"/>
    <cellStyle name="Comma 2 5 8 2 2 4" xfId="10640" xr:uid="{00000000-0005-0000-0000-00007B2E0000}"/>
    <cellStyle name="Comma 2 5 8 2 2 5" xfId="5966" xr:uid="{00000000-0005-0000-0000-00007C2E0000}"/>
    <cellStyle name="Comma 2 5 8 2 3" xfId="1920" xr:uid="{00000000-0005-0000-0000-00007D2E0000}"/>
    <cellStyle name="Comma 2 5 8 2 3 2" xfId="11215" xr:uid="{00000000-0005-0000-0000-00007E2E0000}"/>
    <cellStyle name="Comma 2 5 8 2 3 3" xfId="8123" xr:uid="{00000000-0005-0000-0000-00007F2E0000}"/>
    <cellStyle name="Comma 2 5 8 2 4" xfId="3790" xr:uid="{00000000-0005-0000-0000-0000802E0000}"/>
    <cellStyle name="Comma 2 5 8 2 4 2" xfId="13085" xr:uid="{00000000-0005-0000-0000-0000812E0000}"/>
    <cellStyle name="Comma 2 5 8 2 4 3" xfId="6901" xr:uid="{00000000-0005-0000-0000-0000822E0000}"/>
    <cellStyle name="Comma 2 5 8 2 5" xfId="9993" xr:uid="{00000000-0005-0000-0000-0000832E0000}"/>
    <cellStyle name="Comma 2 5 8 2 6" xfId="5031" xr:uid="{00000000-0005-0000-0000-0000842E0000}"/>
    <cellStyle name="Comma 2 5 8 3" xfId="1022" xr:uid="{00000000-0005-0000-0000-0000852E0000}"/>
    <cellStyle name="Comma 2 5 8 3 2" xfId="2244" xr:uid="{00000000-0005-0000-0000-0000862E0000}"/>
    <cellStyle name="Comma 2 5 8 3 2 2" xfId="11539" xr:uid="{00000000-0005-0000-0000-0000872E0000}"/>
    <cellStyle name="Comma 2 5 8 3 2 3" xfId="8447" xr:uid="{00000000-0005-0000-0000-0000882E0000}"/>
    <cellStyle name="Comma 2 5 8 3 3" xfId="4114" xr:uid="{00000000-0005-0000-0000-0000892E0000}"/>
    <cellStyle name="Comma 2 5 8 3 3 2" xfId="13409" xr:uid="{00000000-0005-0000-0000-00008A2E0000}"/>
    <cellStyle name="Comma 2 5 8 3 3 3" xfId="7225" xr:uid="{00000000-0005-0000-0000-00008B2E0000}"/>
    <cellStyle name="Comma 2 5 8 3 4" xfId="10317" xr:uid="{00000000-0005-0000-0000-00008C2E0000}"/>
    <cellStyle name="Comma 2 5 8 3 5" xfId="5355" xr:uid="{00000000-0005-0000-0000-00008D2E0000}"/>
    <cellStyle name="Comma 2 5 8 4" xfId="599" xr:uid="{00000000-0005-0000-0000-00008E2E0000}"/>
    <cellStyle name="Comma 2 5 8 4 2" xfId="2756" xr:uid="{00000000-0005-0000-0000-00008F2E0000}"/>
    <cellStyle name="Comma 2 5 8 4 2 2" xfId="12051" xr:uid="{00000000-0005-0000-0000-0000902E0000}"/>
    <cellStyle name="Comma 2 5 8 4 2 3" xfId="8959" xr:uid="{00000000-0005-0000-0000-0000912E0000}"/>
    <cellStyle name="Comma 2 5 8 4 3" xfId="3691" xr:uid="{00000000-0005-0000-0000-0000922E0000}"/>
    <cellStyle name="Comma 2 5 8 4 3 2" xfId="12986" xr:uid="{00000000-0005-0000-0000-0000932E0000}"/>
    <cellStyle name="Comma 2 5 8 4 3 3" xfId="6802" xr:uid="{00000000-0005-0000-0000-0000942E0000}"/>
    <cellStyle name="Comma 2 5 8 4 4" xfId="9894" xr:uid="{00000000-0005-0000-0000-0000952E0000}"/>
    <cellStyle name="Comma 2 5 8 4 5" xfId="5867" xr:uid="{00000000-0005-0000-0000-0000962E0000}"/>
    <cellStyle name="Comma 2 5 8 5" xfId="1821" xr:uid="{00000000-0005-0000-0000-0000972E0000}"/>
    <cellStyle name="Comma 2 5 8 5 2" xfId="11116" xr:uid="{00000000-0005-0000-0000-0000982E0000}"/>
    <cellStyle name="Comma 2 5 8 5 3" xfId="8024" xr:uid="{00000000-0005-0000-0000-0000992E0000}"/>
    <cellStyle name="Comma 2 5 8 6" xfId="3179" xr:uid="{00000000-0005-0000-0000-00009A2E0000}"/>
    <cellStyle name="Comma 2 5 8 6 2" xfId="12474" xr:uid="{00000000-0005-0000-0000-00009B2E0000}"/>
    <cellStyle name="Comma 2 5 8 6 3" xfId="6290" xr:uid="{00000000-0005-0000-0000-00009C2E0000}"/>
    <cellStyle name="Comma 2 5 8 7" xfId="9382" xr:uid="{00000000-0005-0000-0000-00009D2E0000}"/>
    <cellStyle name="Comma 2 5 8 8" xfId="4932" xr:uid="{00000000-0005-0000-0000-00009E2E0000}"/>
    <cellStyle name="Comma 2 5 9" xfId="624" xr:uid="{00000000-0005-0000-0000-00009F2E0000}"/>
    <cellStyle name="Comma 2 5 9 2" xfId="1272" xr:uid="{00000000-0005-0000-0000-0000A02E0000}"/>
    <cellStyle name="Comma 2 5 9 2 2" xfId="2781" xr:uid="{00000000-0005-0000-0000-0000A12E0000}"/>
    <cellStyle name="Comma 2 5 9 2 2 2" xfId="12076" xr:uid="{00000000-0005-0000-0000-0000A22E0000}"/>
    <cellStyle name="Comma 2 5 9 2 2 3" xfId="8984" xr:uid="{00000000-0005-0000-0000-0000A32E0000}"/>
    <cellStyle name="Comma 2 5 9 2 3" xfId="4364" xr:uid="{00000000-0005-0000-0000-0000A42E0000}"/>
    <cellStyle name="Comma 2 5 9 2 3 2" xfId="13659" xr:uid="{00000000-0005-0000-0000-0000A52E0000}"/>
    <cellStyle name="Comma 2 5 9 2 3 3" xfId="7475" xr:uid="{00000000-0005-0000-0000-0000A62E0000}"/>
    <cellStyle name="Comma 2 5 9 2 4" xfId="10567" xr:uid="{00000000-0005-0000-0000-0000A72E0000}"/>
    <cellStyle name="Comma 2 5 9 2 5" xfId="5892" xr:uid="{00000000-0005-0000-0000-0000A82E0000}"/>
    <cellStyle name="Comma 2 5 9 3" xfId="1846" xr:uid="{00000000-0005-0000-0000-0000A92E0000}"/>
    <cellStyle name="Comma 2 5 9 3 2" xfId="11141" xr:uid="{00000000-0005-0000-0000-0000AA2E0000}"/>
    <cellStyle name="Comma 2 5 9 3 3" xfId="8049" xr:uid="{00000000-0005-0000-0000-0000AB2E0000}"/>
    <cellStyle name="Comma 2 5 9 4" xfId="3716" xr:uid="{00000000-0005-0000-0000-0000AC2E0000}"/>
    <cellStyle name="Comma 2 5 9 4 2" xfId="13011" xr:uid="{00000000-0005-0000-0000-0000AD2E0000}"/>
    <cellStyle name="Comma 2 5 9 4 3" xfId="6827" xr:uid="{00000000-0005-0000-0000-0000AE2E0000}"/>
    <cellStyle name="Comma 2 5 9 5" xfId="9919" xr:uid="{00000000-0005-0000-0000-0000AF2E0000}"/>
    <cellStyle name="Comma 2 5 9 6" xfId="4957" xr:uid="{00000000-0005-0000-0000-0000B02E0000}"/>
    <cellStyle name="Comma 2 6" xfId="18" xr:uid="{00000000-0005-0000-0000-0000B12E0000}"/>
    <cellStyle name="Comma 2 6 10" xfId="340" xr:uid="{00000000-0005-0000-0000-0000B22E0000}"/>
    <cellStyle name="Comma 2 6 10 2" xfId="2497" xr:uid="{00000000-0005-0000-0000-0000B32E0000}"/>
    <cellStyle name="Comma 2 6 10 2 2" xfId="11792" xr:uid="{00000000-0005-0000-0000-0000B42E0000}"/>
    <cellStyle name="Comma 2 6 10 2 3" xfId="8700" xr:uid="{00000000-0005-0000-0000-0000B52E0000}"/>
    <cellStyle name="Comma 2 6 10 3" xfId="3432" xr:uid="{00000000-0005-0000-0000-0000B62E0000}"/>
    <cellStyle name="Comma 2 6 10 3 2" xfId="12727" xr:uid="{00000000-0005-0000-0000-0000B72E0000}"/>
    <cellStyle name="Comma 2 6 10 3 3" xfId="6543" xr:uid="{00000000-0005-0000-0000-0000B82E0000}"/>
    <cellStyle name="Comma 2 6 10 4" xfId="9635" xr:uid="{00000000-0005-0000-0000-0000B92E0000}"/>
    <cellStyle name="Comma 2 6 10 5" xfId="5608" xr:uid="{00000000-0005-0000-0000-0000BA2E0000}"/>
    <cellStyle name="Comma 2 6 11" xfId="1562" xr:uid="{00000000-0005-0000-0000-0000BB2E0000}"/>
    <cellStyle name="Comma 2 6 11 2" xfId="10857" xr:uid="{00000000-0005-0000-0000-0000BC2E0000}"/>
    <cellStyle name="Comma 2 6 11 3" xfId="7765" xr:uid="{00000000-0005-0000-0000-0000BD2E0000}"/>
    <cellStyle name="Comma 2 6 12" xfId="3110" xr:uid="{00000000-0005-0000-0000-0000BE2E0000}"/>
    <cellStyle name="Comma 2 6 12 2" xfId="12405" xr:uid="{00000000-0005-0000-0000-0000BF2E0000}"/>
    <cellStyle name="Comma 2 6 12 3" xfId="6221" xr:uid="{00000000-0005-0000-0000-0000C02E0000}"/>
    <cellStyle name="Comma 2 6 13" xfId="9313" xr:uid="{00000000-0005-0000-0000-0000C12E0000}"/>
    <cellStyle name="Comma 2 6 14" xfId="4673" xr:uid="{00000000-0005-0000-0000-0000C22E0000}"/>
    <cellStyle name="Comma 2 6 2" xfId="28" xr:uid="{00000000-0005-0000-0000-0000C32E0000}"/>
    <cellStyle name="Comma 2 6 2 10" xfId="3120" xr:uid="{00000000-0005-0000-0000-0000C42E0000}"/>
    <cellStyle name="Comma 2 6 2 10 2" xfId="12415" xr:uid="{00000000-0005-0000-0000-0000C52E0000}"/>
    <cellStyle name="Comma 2 6 2 10 3" xfId="6231" xr:uid="{00000000-0005-0000-0000-0000C62E0000}"/>
    <cellStyle name="Comma 2 6 2 11" xfId="9323" xr:uid="{00000000-0005-0000-0000-0000C72E0000}"/>
    <cellStyle name="Comma 2 6 2 12" xfId="4702" xr:uid="{00000000-0005-0000-0000-0000C82E0000}"/>
    <cellStyle name="Comma 2 6 2 2" xfId="65" xr:uid="{00000000-0005-0000-0000-0000C92E0000}"/>
    <cellStyle name="Comma 2 6 2 2 10" xfId="9360" xr:uid="{00000000-0005-0000-0000-0000CA2E0000}"/>
    <cellStyle name="Comma 2 6 2 2 11" xfId="4738" xr:uid="{00000000-0005-0000-0000-0000CB2E0000}"/>
    <cellStyle name="Comma 2 6 2 2 2" xfId="227" xr:uid="{00000000-0005-0000-0000-0000CC2E0000}"/>
    <cellStyle name="Comma 2 6 2 2 2 2" xfId="838" xr:uid="{00000000-0005-0000-0000-0000CD2E0000}"/>
    <cellStyle name="Comma 2 6 2 2 2 2 2" xfId="1449" xr:uid="{00000000-0005-0000-0000-0000CE2E0000}"/>
    <cellStyle name="Comma 2 6 2 2 2 2 2 2" xfId="2995" xr:uid="{00000000-0005-0000-0000-0000CF2E0000}"/>
    <cellStyle name="Comma 2 6 2 2 2 2 2 2 2" xfId="12290" xr:uid="{00000000-0005-0000-0000-0000D02E0000}"/>
    <cellStyle name="Comma 2 6 2 2 2 2 2 2 3" xfId="9198" xr:uid="{00000000-0005-0000-0000-0000D12E0000}"/>
    <cellStyle name="Comma 2 6 2 2 2 2 2 3" xfId="4541" xr:uid="{00000000-0005-0000-0000-0000D22E0000}"/>
    <cellStyle name="Comma 2 6 2 2 2 2 2 3 2" xfId="13836" xr:uid="{00000000-0005-0000-0000-0000D32E0000}"/>
    <cellStyle name="Comma 2 6 2 2 2 2 2 3 3" xfId="7652" xr:uid="{00000000-0005-0000-0000-0000D42E0000}"/>
    <cellStyle name="Comma 2 6 2 2 2 2 2 4" xfId="10744" xr:uid="{00000000-0005-0000-0000-0000D52E0000}"/>
    <cellStyle name="Comma 2 6 2 2 2 2 2 5" xfId="6106" xr:uid="{00000000-0005-0000-0000-0000D62E0000}"/>
    <cellStyle name="Comma 2 6 2 2 2 2 3" xfId="2060" xr:uid="{00000000-0005-0000-0000-0000D72E0000}"/>
    <cellStyle name="Comma 2 6 2 2 2 2 3 2" xfId="11355" xr:uid="{00000000-0005-0000-0000-0000D82E0000}"/>
    <cellStyle name="Comma 2 6 2 2 2 2 3 3" xfId="8263" xr:uid="{00000000-0005-0000-0000-0000D92E0000}"/>
    <cellStyle name="Comma 2 6 2 2 2 2 4" xfId="3930" xr:uid="{00000000-0005-0000-0000-0000DA2E0000}"/>
    <cellStyle name="Comma 2 6 2 2 2 2 4 2" xfId="13225" xr:uid="{00000000-0005-0000-0000-0000DB2E0000}"/>
    <cellStyle name="Comma 2 6 2 2 2 2 4 3" xfId="7041" xr:uid="{00000000-0005-0000-0000-0000DC2E0000}"/>
    <cellStyle name="Comma 2 6 2 2 2 2 5" xfId="10133" xr:uid="{00000000-0005-0000-0000-0000DD2E0000}"/>
    <cellStyle name="Comma 2 6 2 2 2 2 6" xfId="5171" xr:uid="{00000000-0005-0000-0000-0000DE2E0000}"/>
    <cellStyle name="Comma 2 6 2 2 2 3" xfId="1162" xr:uid="{00000000-0005-0000-0000-0000DF2E0000}"/>
    <cellStyle name="Comma 2 6 2 2 2 3 2" xfId="2384" xr:uid="{00000000-0005-0000-0000-0000E02E0000}"/>
    <cellStyle name="Comma 2 6 2 2 2 3 2 2" xfId="11679" xr:uid="{00000000-0005-0000-0000-0000E12E0000}"/>
    <cellStyle name="Comma 2 6 2 2 2 3 2 3" xfId="8587" xr:uid="{00000000-0005-0000-0000-0000E22E0000}"/>
    <cellStyle name="Comma 2 6 2 2 2 3 3" xfId="4254" xr:uid="{00000000-0005-0000-0000-0000E32E0000}"/>
    <cellStyle name="Comma 2 6 2 2 2 3 3 2" xfId="13549" xr:uid="{00000000-0005-0000-0000-0000E42E0000}"/>
    <cellStyle name="Comma 2 6 2 2 2 3 3 3" xfId="7365" xr:uid="{00000000-0005-0000-0000-0000E52E0000}"/>
    <cellStyle name="Comma 2 6 2 2 2 3 4" xfId="10457" xr:uid="{00000000-0005-0000-0000-0000E62E0000}"/>
    <cellStyle name="Comma 2 6 2 2 2 3 5" xfId="5495" xr:uid="{00000000-0005-0000-0000-0000E72E0000}"/>
    <cellStyle name="Comma 2 6 2 2 2 4" xfId="567" xr:uid="{00000000-0005-0000-0000-0000E82E0000}"/>
    <cellStyle name="Comma 2 6 2 2 2 4 2" xfId="2724" xr:uid="{00000000-0005-0000-0000-0000E92E0000}"/>
    <cellStyle name="Comma 2 6 2 2 2 4 2 2" xfId="12019" xr:uid="{00000000-0005-0000-0000-0000EA2E0000}"/>
    <cellStyle name="Comma 2 6 2 2 2 4 2 3" xfId="8927" xr:uid="{00000000-0005-0000-0000-0000EB2E0000}"/>
    <cellStyle name="Comma 2 6 2 2 2 4 3" xfId="3659" xr:uid="{00000000-0005-0000-0000-0000EC2E0000}"/>
    <cellStyle name="Comma 2 6 2 2 2 4 3 2" xfId="12954" xr:uid="{00000000-0005-0000-0000-0000ED2E0000}"/>
    <cellStyle name="Comma 2 6 2 2 2 4 3 3" xfId="6770" xr:uid="{00000000-0005-0000-0000-0000EE2E0000}"/>
    <cellStyle name="Comma 2 6 2 2 2 4 4" xfId="9862" xr:uid="{00000000-0005-0000-0000-0000EF2E0000}"/>
    <cellStyle name="Comma 2 6 2 2 2 4 5" xfId="5835" xr:uid="{00000000-0005-0000-0000-0000F02E0000}"/>
    <cellStyle name="Comma 2 6 2 2 2 5" xfId="1789" xr:uid="{00000000-0005-0000-0000-0000F12E0000}"/>
    <cellStyle name="Comma 2 6 2 2 2 5 2" xfId="11084" xr:uid="{00000000-0005-0000-0000-0000F22E0000}"/>
    <cellStyle name="Comma 2 6 2 2 2 5 3" xfId="7992" xr:uid="{00000000-0005-0000-0000-0000F32E0000}"/>
    <cellStyle name="Comma 2 6 2 2 2 6" xfId="3319" xr:uid="{00000000-0005-0000-0000-0000F42E0000}"/>
    <cellStyle name="Comma 2 6 2 2 2 6 2" xfId="12614" xr:uid="{00000000-0005-0000-0000-0000F52E0000}"/>
    <cellStyle name="Comma 2 6 2 2 2 6 3" xfId="6430" xr:uid="{00000000-0005-0000-0000-0000F62E0000}"/>
    <cellStyle name="Comma 2 6 2 2 2 7" xfId="9522" xr:uid="{00000000-0005-0000-0000-0000F72E0000}"/>
    <cellStyle name="Comma 2 6 2 2 2 8" xfId="4900" xr:uid="{00000000-0005-0000-0000-0000F82E0000}"/>
    <cellStyle name="Comma 2 6 2 2 3" xfId="300" xr:uid="{00000000-0005-0000-0000-0000F92E0000}"/>
    <cellStyle name="Comma 2 6 2 2 3 2" xfId="911" xr:uid="{00000000-0005-0000-0000-0000FA2E0000}"/>
    <cellStyle name="Comma 2 6 2 2 3 2 2" xfId="1522" xr:uid="{00000000-0005-0000-0000-0000FB2E0000}"/>
    <cellStyle name="Comma 2 6 2 2 3 2 2 2" xfId="3068" xr:uid="{00000000-0005-0000-0000-0000FC2E0000}"/>
    <cellStyle name="Comma 2 6 2 2 3 2 2 2 2" xfId="12363" xr:uid="{00000000-0005-0000-0000-0000FD2E0000}"/>
    <cellStyle name="Comma 2 6 2 2 3 2 2 2 3" xfId="9271" xr:uid="{00000000-0005-0000-0000-0000FE2E0000}"/>
    <cellStyle name="Comma 2 6 2 2 3 2 2 3" xfId="4614" xr:uid="{00000000-0005-0000-0000-0000FF2E0000}"/>
    <cellStyle name="Comma 2 6 2 2 3 2 2 3 2" xfId="13909" xr:uid="{00000000-0005-0000-0000-0000002F0000}"/>
    <cellStyle name="Comma 2 6 2 2 3 2 2 3 3" xfId="7725" xr:uid="{00000000-0005-0000-0000-0000012F0000}"/>
    <cellStyle name="Comma 2 6 2 2 3 2 2 4" xfId="10817" xr:uid="{00000000-0005-0000-0000-0000022F0000}"/>
    <cellStyle name="Comma 2 6 2 2 3 2 2 5" xfId="6179" xr:uid="{00000000-0005-0000-0000-0000032F0000}"/>
    <cellStyle name="Comma 2 6 2 2 3 2 3" xfId="2133" xr:uid="{00000000-0005-0000-0000-0000042F0000}"/>
    <cellStyle name="Comma 2 6 2 2 3 2 3 2" xfId="11428" xr:uid="{00000000-0005-0000-0000-0000052F0000}"/>
    <cellStyle name="Comma 2 6 2 2 3 2 3 3" xfId="8336" xr:uid="{00000000-0005-0000-0000-0000062F0000}"/>
    <cellStyle name="Comma 2 6 2 2 3 2 4" xfId="4003" xr:uid="{00000000-0005-0000-0000-0000072F0000}"/>
    <cellStyle name="Comma 2 6 2 2 3 2 4 2" xfId="13298" xr:uid="{00000000-0005-0000-0000-0000082F0000}"/>
    <cellStyle name="Comma 2 6 2 2 3 2 4 3" xfId="7114" xr:uid="{00000000-0005-0000-0000-0000092F0000}"/>
    <cellStyle name="Comma 2 6 2 2 3 2 5" xfId="10206" xr:uid="{00000000-0005-0000-0000-00000A2F0000}"/>
    <cellStyle name="Comma 2 6 2 2 3 2 6" xfId="5244" xr:uid="{00000000-0005-0000-0000-00000B2F0000}"/>
    <cellStyle name="Comma 2 6 2 2 3 3" xfId="1235" xr:uid="{00000000-0005-0000-0000-00000C2F0000}"/>
    <cellStyle name="Comma 2 6 2 2 3 3 2" xfId="2457" xr:uid="{00000000-0005-0000-0000-00000D2F0000}"/>
    <cellStyle name="Comma 2 6 2 2 3 3 2 2" xfId="11752" xr:uid="{00000000-0005-0000-0000-00000E2F0000}"/>
    <cellStyle name="Comma 2 6 2 2 3 3 2 3" xfId="8660" xr:uid="{00000000-0005-0000-0000-00000F2F0000}"/>
    <cellStyle name="Comma 2 6 2 2 3 3 3" xfId="4327" xr:uid="{00000000-0005-0000-0000-0000102F0000}"/>
    <cellStyle name="Comma 2 6 2 2 3 3 3 2" xfId="13622" xr:uid="{00000000-0005-0000-0000-0000112F0000}"/>
    <cellStyle name="Comma 2 6 2 2 3 3 3 3" xfId="7438" xr:uid="{00000000-0005-0000-0000-0000122F0000}"/>
    <cellStyle name="Comma 2 6 2 2 3 3 4" xfId="10530" xr:uid="{00000000-0005-0000-0000-0000132F0000}"/>
    <cellStyle name="Comma 2 6 2 2 3 3 5" xfId="5568" xr:uid="{00000000-0005-0000-0000-0000142F0000}"/>
    <cellStyle name="Comma 2 6 2 2 3 4" xfId="478" xr:uid="{00000000-0005-0000-0000-0000152F0000}"/>
    <cellStyle name="Comma 2 6 2 2 3 4 2" xfId="2635" xr:uid="{00000000-0005-0000-0000-0000162F0000}"/>
    <cellStyle name="Comma 2 6 2 2 3 4 2 2" xfId="11930" xr:uid="{00000000-0005-0000-0000-0000172F0000}"/>
    <cellStyle name="Comma 2 6 2 2 3 4 2 3" xfId="8838" xr:uid="{00000000-0005-0000-0000-0000182F0000}"/>
    <cellStyle name="Comma 2 6 2 2 3 4 3" xfId="3570" xr:uid="{00000000-0005-0000-0000-0000192F0000}"/>
    <cellStyle name="Comma 2 6 2 2 3 4 3 2" xfId="12865" xr:uid="{00000000-0005-0000-0000-00001A2F0000}"/>
    <cellStyle name="Comma 2 6 2 2 3 4 3 3" xfId="6681" xr:uid="{00000000-0005-0000-0000-00001B2F0000}"/>
    <cellStyle name="Comma 2 6 2 2 3 4 4" xfId="9773" xr:uid="{00000000-0005-0000-0000-00001C2F0000}"/>
    <cellStyle name="Comma 2 6 2 2 3 4 5" xfId="5746" xr:uid="{00000000-0005-0000-0000-00001D2F0000}"/>
    <cellStyle name="Comma 2 6 2 2 3 5" xfId="1700" xr:uid="{00000000-0005-0000-0000-00001E2F0000}"/>
    <cellStyle name="Comma 2 6 2 2 3 5 2" xfId="10995" xr:uid="{00000000-0005-0000-0000-00001F2F0000}"/>
    <cellStyle name="Comma 2 6 2 2 3 5 3" xfId="7903" xr:uid="{00000000-0005-0000-0000-0000202F0000}"/>
    <cellStyle name="Comma 2 6 2 2 3 6" xfId="3392" xr:uid="{00000000-0005-0000-0000-0000212F0000}"/>
    <cellStyle name="Comma 2 6 2 2 3 6 2" xfId="12687" xr:uid="{00000000-0005-0000-0000-0000222F0000}"/>
    <cellStyle name="Comma 2 6 2 2 3 6 3" xfId="6503" xr:uid="{00000000-0005-0000-0000-0000232F0000}"/>
    <cellStyle name="Comma 2 6 2 2 3 7" xfId="9595" xr:uid="{00000000-0005-0000-0000-0000242F0000}"/>
    <cellStyle name="Comma 2 6 2 2 3 8" xfId="4811" xr:uid="{00000000-0005-0000-0000-0000252F0000}"/>
    <cellStyle name="Comma 2 6 2 2 4" xfId="138" xr:uid="{00000000-0005-0000-0000-0000262F0000}"/>
    <cellStyle name="Comma 2 6 2 2 4 2" xfId="1073" xr:uid="{00000000-0005-0000-0000-0000272F0000}"/>
    <cellStyle name="Comma 2 6 2 2 4 2 2" xfId="2295" xr:uid="{00000000-0005-0000-0000-0000282F0000}"/>
    <cellStyle name="Comma 2 6 2 2 4 2 2 2" xfId="11590" xr:uid="{00000000-0005-0000-0000-0000292F0000}"/>
    <cellStyle name="Comma 2 6 2 2 4 2 2 3" xfId="8498" xr:uid="{00000000-0005-0000-0000-00002A2F0000}"/>
    <cellStyle name="Comma 2 6 2 2 4 2 3" xfId="4165" xr:uid="{00000000-0005-0000-0000-00002B2F0000}"/>
    <cellStyle name="Comma 2 6 2 2 4 2 3 2" xfId="13460" xr:uid="{00000000-0005-0000-0000-00002C2F0000}"/>
    <cellStyle name="Comma 2 6 2 2 4 2 3 3" xfId="7276" xr:uid="{00000000-0005-0000-0000-00002D2F0000}"/>
    <cellStyle name="Comma 2 6 2 2 4 2 4" xfId="10368" xr:uid="{00000000-0005-0000-0000-00002E2F0000}"/>
    <cellStyle name="Comma 2 6 2 2 4 2 5" xfId="5406" xr:uid="{00000000-0005-0000-0000-00002F2F0000}"/>
    <cellStyle name="Comma 2 6 2 2 4 3" xfId="749" xr:uid="{00000000-0005-0000-0000-0000302F0000}"/>
    <cellStyle name="Comma 2 6 2 2 4 3 2" xfId="2906" xr:uid="{00000000-0005-0000-0000-0000312F0000}"/>
    <cellStyle name="Comma 2 6 2 2 4 3 2 2" xfId="12201" xr:uid="{00000000-0005-0000-0000-0000322F0000}"/>
    <cellStyle name="Comma 2 6 2 2 4 3 2 3" xfId="9109" xr:uid="{00000000-0005-0000-0000-0000332F0000}"/>
    <cellStyle name="Comma 2 6 2 2 4 3 3" xfId="3841" xr:uid="{00000000-0005-0000-0000-0000342F0000}"/>
    <cellStyle name="Comma 2 6 2 2 4 3 3 2" xfId="13136" xr:uid="{00000000-0005-0000-0000-0000352F0000}"/>
    <cellStyle name="Comma 2 6 2 2 4 3 3 3" xfId="6952" xr:uid="{00000000-0005-0000-0000-0000362F0000}"/>
    <cellStyle name="Comma 2 6 2 2 4 3 4" xfId="10044" xr:uid="{00000000-0005-0000-0000-0000372F0000}"/>
    <cellStyle name="Comma 2 6 2 2 4 3 5" xfId="6017" xr:uid="{00000000-0005-0000-0000-0000382F0000}"/>
    <cellStyle name="Comma 2 6 2 2 4 4" xfId="1971" xr:uid="{00000000-0005-0000-0000-0000392F0000}"/>
    <cellStyle name="Comma 2 6 2 2 4 4 2" xfId="11266" xr:uid="{00000000-0005-0000-0000-00003A2F0000}"/>
    <cellStyle name="Comma 2 6 2 2 4 4 3" xfId="8174" xr:uid="{00000000-0005-0000-0000-00003B2F0000}"/>
    <cellStyle name="Comma 2 6 2 2 4 5" xfId="3230" xr:uid="{00000000-0005-0000-0000-00003C2F0000}"/>
    <cellStyle name="Comma 2 6 2 2 4 5 2" xfId="12525" xr:uid="{00000000-0005-0000-0000-00003D2F0000}"/>
    <cellStyle name="Comma 2 6 2 2 4 5 3" xfId="6341" xr:uid="{00000000-0005-0000-0000-00003E2F0000}"/>
    <cellStyle name="Comma 2 6 2 2 4 6" xfId="9433" xr:uid="{00000000-0005-0000-0000-00003F2F0000}"/>
    <cellStyle name="Comma 2 6 2 2 4 7" xfId="5082" xr:uid="{00000000-0005-0000-0000-0000402F0000}"/>
    <cellStyle name="Comma 2 6 2 2 5" xfId="676" xr:uid="{00000000-0005-0000-0000-0000412F0000}"/>
    <cellStyle name="Comma 2 6 2 2 5 2" xfId="1324" xr:uid="{00000000-0005-0000-0000-0000422F0000}"/>
    <cellStyle name="Comma 2 6 2 2 5 2 2" xfId="2833" xr:uid="{00000000-0005-0000-0000-0000432F0000}"/>
    <cellStyle name="Comma 2 6 2 2 5 2 2 2" xfId="12128" xr:uid="{00000000-0005-0000-0000-0000442F0000}"/>
    <cellStyle name="Comma 2 6 2 2 5 2 2 3" xfId="9036" xr:uid="{00000000-0005-0000-0000-0000452F0000}"/>
    <cellStyle name="Comma 2 6 2 2 5 2 3" xfId="4416" xr:uid="{00000000-0005-0000-0000-0000462F0000}"/>
    <cellStyle name="Comma 2 6 2 2 5 2 3 2" xfId="13711" xr:uid="{00000000-0005-0000-0000-0000472F0000}"/>
    <cellStyle name="Comma 2 6 2 2 5 2 3 3" xfId="7527" xr:uid="{00000000-0005-0000-0000-0000482F0000}"/>
    <cellStyle name="Comma 2 6 2 2 5 2 4" xfId="10619" xr:uid="{00000000-0005-0000-0000-0000492F0000}"/>
    <cellStyle name="Comma 2 6 2 2 5 2 5" xfId="5944" xr:uid="{00000000-0005-0000-0000-00004A2F0000}"/>
    <cellStyle name="Comma 2 6 2 2 5 3" xfId="1898" xr:uid="{00000000-0005-0000-0000-00004B2F0000}"/>
    <cellStyle name="Comma 2 6 2 2 5 3 2" xfId="11193" xr:uid="{00000000-0005-0000-0000-00004C2F0000}"/>
    <cellStyle name="Comma 2 6 2 2 5 3 3" xfId="8101" xr:uid="{00000000-0005-0000-0000-00004D2F0000}"/>
    <cellStyle name="Comma 2 6 2 2 5 4" xfId="3768" xr:uid="{00000000-0005-0000-0000-00004E2F0000}"/>
    <cellStyle name="Comma 2 6 2 2 5 4 2" xfId="13063" xr:uid="{00000000-0005-0000-0000-00004F2F0000}"/>
    <cellStyle name="Comma 2 6 2 2 5 4 3" xfId="6879" xr:uid="{00000000-0005-0000-0000-0000502F0000}"/>
    <cellStyle name="Comma 2 6 2 2 5 5" xfId="9971" xr:uid="{00000000-0005-0000-0000-0000512F0000}"/>
    <cellStyle name="Comma 2 6 2 2 5 6" xfId="5009" xr:uid="{00000000-0005-0000-0000-0000522F0000}"/>
    <cellStyle name="Comma 2 6 2 2 6" xfId="1000" xr:uid="{00000000-0005-0000-0000-0000532F0000}"/>
    <cellStyle name="Comma 2 6 2 2 6 2" xfId="2222" xr:uid="{00000000-0005-0000-0000-0000542F0000}"/>
    <cellStyle name="Comma 2 6 2 2 6 2 2" xfId="11517" xr:uid="{00000000-0005-0000-0000-0000552F0000}"/>
    <cellStyle name="Comma 2 6 2 2 6 2 3" xfId="8425" xr:uid="{00000000-0005-0000-0000-0000562F0000}"/>
    <cellStyle name="Comma 2 6 2 2 6 3" xfId="4092" xr:uid="{00000000-0005-0000-0000-0000572F0000}"/>
    <cellStyle name="Comma 2 6 2 2 6 3 2" xfId="13387" xr:uid="{00000000-0005-0000-0000-0000582F0000}"/>
    <cellStyle name="Comma 2 6 2 2 6 3 3" xfId="7203" xr:uid="{00000000-0005-0000-0000-0000592F0000}"/>
    <cellStyle name="Comma 2 6 2 2 6 4" xfId="10295" xr:uid="{00000000-0005-0000-0000-00005A2F0000}"/>
    <cellStyle name="Comma 2 6 2 2 6 5" xfId="5333" xr:uid="{00000000-0005-0000-0000-00005B2F0000}"/>
    <cellStyle name="Comma 2 6 2 2 7" xfId="405" xr:uid="{00000000-0005-0000-0000-00005C2F0000}"/>
    <cellStyle name="Comma 2 6 2 2 7 2" xfId="2562" xr:uid="{00000000-0005-0000-0000-00005D2F0000}"/>
    <cellStyle name="Comma 2 6 2 2 7 2 2" xfId="11857" xr:uid="{00000000-0005-0000-0000-00005E2F0000}"/>
    <cellStyle name="Comma 2 6 2 2 7 2 3" xfId="8765" xr:uid="{00000000-0005-0000-0000-00005F2F0000}"/>
    <cellStyle name="Comma 2 6 2 2 7 3" xfId="3497" xr:uid="{00000000-0005-0000-0000-0000602F0000}"/>
    <cellStyle name="Comma 2 6 2 2 7 3 2" xfId="12792" xr:uid="{00000000-0005-0000-0000-0000612F0000}"/>
    <cellStyle name="Comma 2 6 2 2 7 3 3" xfId="6608" xr:uid="{00000000-0005-0000-0000-0000622F0000}"/>
    <cellStyle name="Comma 2 6 2 2 7 4" xfId="9700" xr:uid="{00000000-0005-0000-0000-0000632F0000}"/>
    <cellStyle name="Comma 2 6 2 2 7 5" xfId="5673" xr:uid="{00000000-0005-0000-0000-0000642F0000}"/>
    <cellStyle name="Comma 2 6 2 2 8" xfId="1627" xr:uid="{00000000-0005-0000-0000-0000652F0000}"/>
    <cellStyle name="Comma 2 6 2 2 8 2" xfId="10922" xr:uid="{00000000-0005-0000-0000-0000662F0000}"/>
    <cellStyle name="Comma 2 6 2 2 8 3" xfId="7830" xr:uid="{00000000-0005-0000-0000-0000672F0000}"/>
    <cellStyle name="Comma 2 6 2 2 9" xfId="3157" xr:uid="{00000000-0005-0000-0000-0000682F0000}"/>
    <cellStyle name="Comma 2 6 2 2 9 2" xfId="12452" xr:uid="{00000000-0005-0000-0000-0000692F0000}"/>
    <cellStyle name="Comma 2 6 2 2 9 3" xfId="6268" xr:uid="{00000000-0005-0000-0000-00006A2F0000}"/>
    <cellStyle name="Comma 2 6 2 3" xfId="191" xr:uid="{00000000-0005-0000-0000-00006B2F0000}"/>
    <cellStyle name="Comma 2 6 2 3 2" xfId="802" xr:uid="{00000000-0005-0000-0000-00006C2F0000}"/>
    <cellStyle name="Comma 2 6 2 3 2 2" xfId="1413" xr:uid="{00000000-0005-0000-0000-00006D2F0000}"/>
    <cellStyle name="Comma 2 6 2 3 2 2 2" xfId="2959" xr:uid="{00000000-0005-0000-0000-00006E2F0000}"/>
    <cellStyle name="Comma 2 6 2 3 2 2 2 2" xfId="12254" xr:uid="{00000000-0005-0000-0000-00006F2F0000}"/>
    <cellStyle name="Comma 2 6 2 3 2 2 2 3" xfId="9162" xr:uid="{00000000-0005-0000-0000-0000702F0000}"/>
    <cellStyle name="Comma 2 6 2 3 2 2 3" xfId="4505" xr:uid="{00000000-0005-0000-0000-0000712F0000}"/>
    <cellStyle name="Comma 2 6 2 3 2 2 3 2" xfId="13800" xr:uid="{00000000-0005-0000-0000-0000722F0000}"/>
    <cellStyle name="Comma 2 6 2 3 2 2 3 3" xfId="7616" xr:uid="{00000000-0005-0000-0000-0000732F0000}"/>
    <cellStyle name="Comma 2 6 2 3 2 2 4" xfId="10708" xr:uid="{00000000-0005-0000-0000-0000742F0000}"/>
    <cellStyle name="Comma 2 6 2 3 2 2 5" xfId="6070" xr:uid="{00000000-0005-0000-0000-0000752F0000}"/>
    <cellStyle name="Comma 2 6 2 3 2 3" xfId="2024" xr:uid="{00000000-0005-0000-0000-0000762F0000}"/>
    <cellStyle name="Comma 2 6 2 3 2 3 2" xfId="11319" xr:uid="{00000000-0005-0000-0000-0000772F0000}"/>
    <cellStyle name="Comma 2 6 2 3 2 3 3" xfId="8227" xr:uid="{00000000-0005-0000-0000-0000782F0000}"/>
    <cellStyle name="Comma 2 6 2 3 2 4" xfId="3894" xr:uid="{00000000-0005-0000-0000-0000792F0000}"/>
    <cellStyle name="Comma 2 6 2 3 2 4 2" xfId="13189" xr:uid="{00000000-0005-0000-0000-00007A2F0000}"/>
    <cellStyle name="Comma 2 6 2 3 2 4 3" xfId="7005" xr:uid="{00000000-0005-0000-0000-00007B2F0000}"/>
    <cellStyle name="Comma 2 6 2 3 2 5" xfId="10097" xr:uid="{00000000-0005-0000-0000-00007C2F0000}"/>
    <cellStyle name="Comma 2 6 2 3 2 6" xfId="5135" xr:uid="{00000000-0005-0000-0000-00007D2F0000}"/>
    <cellStyle name="Comma 2 6 2 3 3" xfId="1126" xr:uid="{00000000-0005-0000-0000-00007E2F0000}"/>
    <cellStyle name="Comma 2 6 2 3 3 2" xfId="2348" xr:uid="{00000000-0005-0000-0000-00007F2F0000}"/>
    <cellStyle name="Comma 2 6 2 3 3 2 2" xfId="11643" xr:uid="{00000000-0005-0000-0000-0000802F0000}"/>
    <cellStyle name="Comma 2 6 2 3 3 2 3" xfId="8551" xr:uid="{00000000-0005-0000-0000-0000812F0000}"/>
    <cellStyle name="Comma 2 6 2 3 3 3" xfId="4218" xr:uid="{00000000-0005-0000-0000-0000822F0000}"/>
    <cellStyle name="Comma 2 6 2 3 3 3 2" xfId="13513" xr:uid="{00000000-0005-0000-0000-0000832F0000}"/>
    <cellStyle name="Comma 2 6 2 3 3 3 3" xfId="7329" xr:uid="{00000000-0005-0000-0000-0000842F0000}"/>
    <cellStyle name="Comma 2 6 2 3 3 4" xfId="10421" xr:uid="{00000000-0005-0000-0000-0000852F0000}"/>
    <cellStyle name="Comma 2 6 2 3 3 5" xfId="5459" xr:uid="{00000000-0005-0000-0000-0000862F0000}"/>
    <cellStyle name="Comma 2 6 2 3 4" xfId="531" xr:uid="{00000000-0005-0000-0000-0000872F0000}"/>
    <cellStyle name="Comma 2 6 2 3 4 2" xfId="2688" xr:uid="{00000000-0005-0000-0000-0000882F0000}"/>
    <cellStyle name="Comma 2 6 2 3 4 2 2" xfId="11983" xr:uid="{00000000-0005-0000-0000-0000892F0000}"/>
    <cellStyle name="Comma 2 6 2 3 4 2 3" xfId="8891" xr:uid="{00000000-0005-0000-0000-00008A2F0000}"/>
    <cellStyle name="Comma 2 6 2 3 4 3" xfId="3623" xr:uid="{00000000-0005-0000-0000-00008B2F0000}"/>
    <cellStyle name="Comma 2 6 2 3 4 3 2" xfId="12918" xr:uid="{00000000-0005-0000-0000-00008C2F0000}"/>
    <cellStyle name="Comma 2 6 2 3 4 3 3" xfId="6734" xr:uid="{00000000-0005-0000-0000-00008D2F0000}"/>
    <cellStyle name="Comma 2 6 2 3 4 4" xfId="9826" xr:uid="{00000000-0005-0000-0000-00008E2F0000}"/>
    <cellStyle name="Comma 2 6 2 3 4 5" xfId="5799" xr:uid="{00000000-0005-0000-0000-00008F2F0000}"/>
    <cellStyle name="Comma 2 6 2 3 5" xfId="1753" xr:uid="{00000000-0005-0000-0000-0000902F0000}"/>
    <cellStyle name="Comma 2 6 2 3 5 2" xfId="11048" xr:uid="{00000000-0005-0000-0000-0000912F0000}"/>
    <cellStyle name="Comma 2 6 2 3 5 3" xfId="7956" xr:uid="{00000000-0005-0000-0000-0000922F0000}"/>
    <cellStyle name="Comma 2 6 2 3 6" xfId="3283" xr:uid="{00000000-0005-0000-0000-0000932F0000}"/>
    <cellStyle name="Comma 2 6 2 3 6 2" xfId="12578" xr:uid="{00000000-0005-0000-0000-0000942F0000}"/>
    <cellStyle name="Comma 2 6 2 3 6 3" xfId="6394" xr:uid="{00000000-0005-0000-0000-0000952F0000}"/>
    <cellStyle name="Comma 2 6 2 3 7" xfId="9486" xr:uid="{00000000-0005-0000-0000-0000962F0000}"/>
    <cellStyle name="Comma 2 6 2 3 8" xfId="4864" xr:uid="{00000000-0005-0000-0000-0000972F0000}"/>
    <cellStyle name="Comma 2 6 2 4" xfId="264" xr:uid="{00000000-0005-0000-0000-0000982F0000}"/>
    <cellStyle name="Comma 2 6 2 4 2" xfId="875" xr:uid="{00000000-0005-0000-0000-0000992F0000}"/>
    <cellStyle name="Comma 2 6 2 4 2 2" xfId="1486" xr:uid="{00000000-0005-0000-0000-00009A2F0000}"/>
    <cellStyle name="Comma 2 6 2 4 2 2 2" xfId="3032" xr:uid="{00000000-0005-0000-0000-00009B2F0000}"/>
    <cellStyle name="Comma 2 6 2 4 2 2 2 2" xfId="12327" xr:uid="{00000000-0005-0000-0000-00009C2F0000}"/>
    <cellStyle name="Comma 2 6 2 4 2 2 2 3" xfId="9235" xr:uid="{00000000-0005-0000-0000-00009D2F0000}"/>
    <cellStyle name="Comma 2 6 2 4 2 2 3" xfId="4578" xr:uid="{00000000-0005-0000-0000-00009E2F0000}"/>
    <cellStyle name="Comma 2 6 2 4 2 2 3 2" xfId="13873" xr:uid="{00000000-0005-0000-0000-00009F2F0000}"/>
    <cellStyle name="Comma 2 6 2 4 2 2 3 3" xfId="7689" xr:uid="{00000000-0005-0000-0000-0000A02F0000}"/>
    <cellStyle name="Comma 2 6 2 4 2 2 4" xfId="10781" xr:uid="{00000000-0005-0000-0000-0000A12F0000}"/>
    <cellStyle name="Comma 2 6 2 4 2 2 5" xfId="6143" xr:uid="{00000000-0005-0000-0000-0000A22F0000}"/>
    <cellStyle name="Comma 2 6 2 4 2 3" xfId="2097" xr:uid="{00000000-0005-0000-0000-0000A32F0000}"/>
    <cellStyle name="Comma 2 6 2 4 2 3 2" xfId="11392" xr:uid="{00000000-0005-0000-0000-0000A42F0000}"/>
    <cellStyle name="Comma 2 6 2 4 2 3 3" xfId="8300" xr:uid="{00000000-0005-0000-0000-0000A52F0000}"/>
    <cellStyle name="Comma 2 6 2 4 2 4" xfId="3967" xr:uid="{00000000-0005-0000-0000-0000A62F0000}"/>
    <cellStyle name="Comma 2 6 2 4 2 4 2" xfId="13262" xr:uid="{00000000-0005-0000-0000-0000A72F0000}"/>
    <cellStyle name="Comma 2 6 2 4 2 4 3" xfId="7078" xr:uid="{00000000-0005-0000-0000-0000A82F0000}"/>
    <cellStyle name="Comma 2 6 2 4 2 5" xfId="10170" xr:uid="{00000000-0005-0000-0000-0000A92F0000}"/>
    <cellStyle name="Comma 2 6 2 4 2 6" xfId="5208" xr:uid="{00000000-0005-0000-0000-0000AA2F0000}"/>
    <cellStyle name="Comma 2 6 2 4 3" xfId="1199" xr:uid="{00000000-0005-0000-0000-0000AB2F0000}"/>
    <cellStyle name="Comma 2 6 2 4 3 2" xfId="2421" xr:uid="{00000000-0005-0000-0000-0000AC2F0000}"/>
    <cellStyle name="Comma 2 6 2 4 3 2 2" xfId="11716" xr:uid="{00000000-0005-0000-0000-0000AD2F0000}"/>
    <cellStyle name="Comma 2 6 2 4 3 2 3" xfId="8624" xr:uid="{00000000-0005-0000-0000-0000AE2F0000}"/>
    <cellStyle name="Comma 2 6 2 4 3 3" xfId="4291" xr:uid="{00000000-0005-0000-0000-0000AF2F0000}"/>
    <cellStyle name="Comma 2 6 2 4 3 3 2" xfId="13586" xr:uid="{00000000-0005-0000-0000-0000B02F0000}"/>
    <cellStyle name="Comma 2 6 2 4 3 3 3" xfId="7402" xr:uid="{00000000-0005-0000-0000-0000B12F0000}"/>
    <cellStyle name="Comma 2 6 2 4 3 4" xfId="10494" xr:uid="{00000000-0005-0000-0000-0000B22F0000}"/>
    <cellStyle name="Comma 2 6 2 4 3 5" xfId="5532" xr:uid="{00000000-0005-0000-0000-0000B32F0000}"/>
    <cellStyle name="Comma 2 6 2 4 4" xfId="442" xr:uid="{00000000-0005-0000-0000-0000B42F0000}"/>
    <cellStyle name="Comma 2 6 2 4 4 2" xfId="2599" xr:uid="{00000000-0005-0000-0000-0000B52F0000}"/>
    <cellStyle name="Comma 2 6 2 4 4 2 2" xfId="11894" xr:uid="{00000000-0005-0000-0000-0000B62F0000}"/>
    <cellStyle name="Comma 2 6 2 4 4 2 3" xfId="8802" xr:uid="{00000000-0005-0000-0000-0000B72F0000}"/>
    <cellStyle name="Comma 2 6 2 4 4 3" xfId="3534" xr:uid="{00000000-0005-0000-0000-0000B82F0000}"/>
    <cellStyle name="Comma 2 6 2 4 4 3 2" xfId="12829" xr:uid="{00000000-0005-0000-0000-0000B92F0000}"/>
    <cellStyle name="Comma 2 6 2 4 4 3 3" xfId="6645" xr:uid="{00000000-0005-0000-0000-0000BA2F0000}"/>
    <cellStyle name="Comma 2 6 2 4 4 4" xfId="9737" xr:uid="{00000000-0005-0000-0000-0000BB2F0000}"/>
    <cellStyle name="Comma 2 6 2 4 4 5" xfId="5710" xr:uid="{00000000-0005-0000-0000-0000BC2F0000}"/>
    <cellStyle name="Comma 2 6 2 4 5" xfId="1664" xr:uid="{00000000-0005-0000-0000-0000BD2F0000}"/>
    <cellStyle name="Comma 2 6 2 4 5 2" xfId="10959" xr:uid="{00000000-0005-0000-0000-0000BE2F0000}"/>
    <cellStyle name="Comma 2 6 2 4 5 3" xfId="7867" xr:uid="{00000000-0005-0000-0000-0000BF2F0000}"/>
    <cellStyle name="Comma 2 6 2 4 6" xfId="3356" xr:uid="{00000000-0005-0000-0000-0000C02F0000}"/>
    <cellStyle name="Comma 2 6 2 4 6 2" xfId="12651" xr:uid="{00000000-0005-0000-0000-0000C12F0000}"/>
    <cellStyle name="Comma 2 6 2 4 6 3" xfId="6467" xr:uid="{00000000-0005-0000-0000-0000C22F0000}"/>
    <cellStyle name="Comma 2 6 2 4 7" xfId="9559" xr:uid="{00000000-0005-0000-0000-0000C32F0000}"/>
    <cellStyle name="Comma 2 6 2 4 8" xfId="4775" xr:uid="{00000000-0005-0000-0000-0000C42F0000}"/>
    <cellStyle name="Comma 2 6 2 5" xfId="102" xr:uid="{00000000-0005-0000-0000-0000C52F0000}"/>
    <cellStyle name="Comma 2 6 2 5 2" xfId="713" xr:uid="{00000000-0005-0000-0000-0000C62F0000}"/>
    <cellStyle name="Comma 2 6 2 5 2 2" xfId="1360" xr:uid="{00000000-0005-0000-0000-0000C72F0000}"/>
    <cellStyle name="Comma 2 6 2 5 2 2 2" xfId="2870" xr:uid="{00000000-0005-0000-0000-0000C82F0000}"/>
    <cellStyle name="Comma 2 6 2 5 2 2 2 2" xfId="12165" xr:uid="{00000000-0005-0000-0000-0000C92F0000}"/>
    <cellStyle name="Comma 2 6 2 5 2 2 2 3" xfId="9073" xr:uid="{00000000-0005-0000-0000-0000CA2F0000}"/>
    <cellStyle name="Comma 2 6 2 5 2 2 3" xfId="4452" xr:uid="{00000000-0005-0000-0000-0000CB2F0000}"/>
    <cellStyle name="Comma 2 6 2 5 2 2 3 2" xfId="13747" xr:uid="{00000000-0005-0000-0000-0000CC2F0000}"/>
    <cellStyle name="Comma 2 6 2 5 2 2 3 3" xfId="7563" xr:uid="{00000000-0005-0000-0000-0000CD2F0000}"/>
    <cellStyle name="Comma 2 6 2 5 2 2 4" xfId="10655" xr:uid="{00000000-0005-0000-0000-0000CE2F0000}"/>
    <cellStyle name="Comma 2 6 2 5 2 2 5" xfId="5981" xr:uid="{00000000-0005-0000-0000-0000CF2F0000}"/>
    <cellStyle name="Comma 2 6 2 5 2 3" xfId="1935" xr:uid="{00000000-0005-0000-0000-0000D02F0000}"/>
    <cellStyle name="Comma 2 6 2 5 2 3 2" xfId="11230" xr:uid="{00000000-0005-0000-0000-0000D12F0000}"/>
    <cellStyle name="Comma 2 6 2 5 2 3 3" xfId="8138" xr:uid="{00000000-0005-0000-0000-0000D22F0000}"/>
    <cellStyle name="Comma 2 6 2 5 2 4" xfId="3805" xr:uid="{00000000-0005-0000-0000-0000D32F0000}"/>
    <cellStyle name="Comma 2 6 2 5 2 4 2" xfId="13100" xr:uid="{00000000-0005-0000-0000-0000D42F0000}"/>
    <cellStyle name="Comma 2 6 2 5 2 4 3" xfId="6916" xr:uid="{00000000-0005-0000-0000-0000D52F0000}"/>
    <cellStyle name="Comma 2 6 2 5 2 5" xfId="10008" xr:uid="{00000000-0005-0000-0000-0000D62F0000}"/>
    <cellStyle name="Comma 2 6 2 5 2 6" xfId="5046" xr:uid="{00000000-0005-0000-0000-0000D72F0000}"/>
    <cellStyle name="Comma 2 6 2 5 3" xfId="1037" xr:uid="{00000000-0005-0000-0000-0000D82F0000}"/>
    <cellStyle name="Comma 2 6 2 5 3 2" xfId="2259" xr:uid="{00000000-0005-0000-0000-0000D92F0000}"/>
    <cellStyle name="Comma 2 6 2 5 3 2 2" xfId="11554" xr:uid="{00000000-0005-0000-0000-0000DA2F0000}"/>
    <cellStyle name="Comma 2 6 2 5 3 2 3" xfId="8462" xr:uid="{00000000-0005-0000-0000-0000DB2F0000}"/>
    <cellStyle name="Comma 2 6 2 5 3 3" xfId="4129" xr:uid="{00000000-0005-0000-0000-0000DC2F0000}"/>
    <cellStyle name="Comma 2 6 2 5 3 3 2" xfId="13424" xr:uid="{00000000-0005-0000-0000-0000DD2F0000}"/>
    <cellStyle name="Comma 2 6 2 5 3 3 3" xfId="7240" xr:uid="{00000000-0005-0000-0000-0000DE2F0000}"/>
    <cellStyle name="Comma 2 6 2 5 3 4" xfId="10332" xr:uid="{00000000-0005-0000-0000-0000DF2F0000}"/>
    <cellStyle name="Comma 2 6 2 5 3 5" xfId="5370" xr:uid="{00000000-0005-0000-0000-0000E02F0000}"/>
    <cellStyle name="Comma 2 6 2 5 4" xfId="585" xr:uid="{00000000-0005-0000-0000-0000E12F0000}"/>
    <cellStyle name="Comma 2 6 2 5 4 2" xfId="2742" xr:uid="{00000000-0005-0000-0000-0000E22F0000}"/>
    <cellStyle name="Comma 2 6 2 5 4 2 2" xfId="12037" xr:uid="{00000000-0005-0000-0000-0000E32F0000}"/>
    <cellStyle name="Comma 2 6 2 5 4 2 3" xfId="8945" xr:uid="{00000000-0005-0000-0000-0000E42F0000}"/>
    <cellStyle name="Comma 2 6 2 5 4 3" xfId="3677" xr:uid="{00000000-0005-0000-0000-0000E52F0000}"/>
    <cellStyle name="Comma 2 6 2 5 4 3 2" xfId="12972" xr:uid="{00000000-0005-0000-0000-0000E62F0000}"/>
    <cellStyle name="Comma 2 6 2 5 4 3 3" xfId="6788" xr:uid="{00000000-0005-0000-0000-0000E72F0000}"/>
    <cellStyle name="Comma 2 6 2 5 4 4" xfId="9880" xr:uid="{00000000-0005-0000-0000-0000E82F0000}"/>
    <cellStyle name="Comma 2 6 2 5 4 5" xfId="5853" xr:uid="{00000000-0005-0000-0000-0000E92F0000}"/>
    <cellStyle name="Comma 2 6 2 5 5" xfId="1807" xr:uid="{00000000-0005-0000-0000-0000EA2F0000}"/>
    <cellStyle name="Comma 2 6 2 5 5 2" xfId="11102" xr:uid="{00000000-0005-0000-0000-0000EB2F0000}"/>
    <cellStyle name="Comma 2 6 2 5 5 3" xfId="8010" xr:uid="{00000000-0005-0000-0000-0000EC2F0000}"/>
    <cellStyle name="Comma 2 6 2 5 6" xfId="3194" xr:uid="{00000000-0005-0000-0000-0000ED2F0000}"/>
    <cellStyle name="Comma 2 6 2 5 6 2" xfId="12489" xr:uid="{00000000-0005-0000-0000-0000EE2F0000}"/>
    <cellStyle name="Comma 2 6 2 5 6 3" xfId="6305" xr:uid="{00000000-0005-0000-0000-0000EF2F0000}"/>
    <cellStyle name="Comma 2 6 2 5 7" xfId="9397" xr:uid="{00000000-0005-0000-0000-0000F02F0000}"/>
    <cellStyle name="Comma 2 6 2 5 8" xfId="4918" xr:uid="{00000000-0005-0000-0000-0000F12F0000}"/>
    <cellStyle name="Comma 2 6 2 6" xfId="639" xr:uid="{00000000-0005-0000-0000-0000F22F0000}"/>
    <cellStyle name="Comma 2 6 2 6 2" xfId="1287" xr:uid="{00000000-0005-0000-0000-0000F32F0000}"/>
    <cellStyle name="Comma 2 6 2 6 2 2" xfId="2796" xr:uid="{00000000-0005-0000-0000-0000F42F0000}"/>
    <cellStyle name="Comma 2 6 2 6 2 2 2" xfId="12091" xr:uid="{00000000-0005-0000-0000-0000F52F0000}"/>
    <cellStyle name="Comma 2 6 2 6 2 2 3" xfId="8999" xr:uid="{00000000-0005-0000-0000-0000F62F0000}"/>
    <cellStyle name="Comma 2 6 2 6 2 3" xfId="4379" xr:uid="{00000000-0005-0000-0000-0000F72F0000}"/>
    <cellStyle name="Comma 2 6 2 6 2 3 2" xfId="13674" xr:uid="{00000000-0005-0000-0000-0000F82F0000}"/>
    <cellStyle name="Comma 2 6 2 6 2 3 3" xfId="7490" xr:uid="{00000000-0005-0000-0000-0000F92F0000}"/>
    <cellStyle name="Comma 2 6 2 6 2 4" xfId="10582" xr:uid="{00000000-0005-0000-0000-0000FA2F0000}"/>
    <cellStyle name="Comma 2 6 2 6 2 5" xfId="5907" xr:uid="{00000000-0005-0000-0000-0000FB2F0000}"/>
    <cellStyle name="Comma 2 6 2 6 3" xfId="1861" xr:uid="{00000000-0005-0000-0000-0000FC2F0000}"/>
    <cellStyle name="Comma 2 6 2 6 3 2" xfId="11156" xr:uid="{00000000-0005-0000-0000-0000FD2F0000}"/>
    <cellStyle name="Comma 2 6 2 6 3 3" xfId="8064" xr:uid="{00000000-0005-0000-0000-0000FE2F0000}"/>
    <cellStyle name="Comma 2 6 2 6 4" xfId="3731" xr:uid="{00000000-0005-0000-0000-0000FF2F0000}"/>
    <cellStyle name="Comma 2 6 2 6 4 2" xfId="13026" xr:uid="{00000000-0005-0000-0000-000000300000}"/>
    <cellStyle name="Comma 2 6 2 6 4 3" xfId="6842" xr:uid="{00000000-0005-0000-0000-000001300000}"/>
    <cellStyle name="Comma 2 6 2 6 5" xfId="9934" xr:uid="{00000000-0005-0000-0000-000002300000}"/>
    <cellStyle name="Comma 2 6 2 6 6" xfId="4972" xr:uid="{00000000-0005-0000-0000-000003300000}"/>
    <cellStyle name="Comma 2 6 2 7" xfId="963" xr:uid="{00000000-0005-0000-0000-000004300000}"/>
    <cellStyle name="Comma 2 6 2 7 2" xfId="2185" xr:uid="{00000000-0005-0000-0000-000005300000}"/>
    <cellStyle name="Comma 2 6 2 7 2 2" xfId="11480" xr:uid="{00000000-0005-0000-0000-000006300000}"/>
    <cellStyle name="Comma 2 6 2 7 2 3" xfId="8388" xr:uid="{00000000-0005-0000-0000-000007300000}"/>
    <cellStyle name="Comma 2 6 2 7 3" xfId="4055" xr:uid="{00000000-0005-0000-0000-000008300000}"/>
    <cellStyle name="Comma 2 6 2 7 3 2" xfId="13350" xr:uid="{00000000-0005-0000-0000-000009300000}"/>
    <cellStyle name="Comma 2 6 2 7 3 3" xfId="7166" xr:uid="{00000000-0005-0000-0000-00000A300000}"/>
    <cellStyle name="Comma 2 6 2 7 4" xfId="10258" xr:uid="{00000000-0005-0000-0000-00000B300000}"/>
    <cellStyle name="Comma 2 6 2 7 5" xfId="5296" xr:uid="{00000000-0005-0000-0000-00000C300000}"/>
    <cellStyle name="Comma 2 6 2 8" xfId="369" xr:uid="{00000000-0005-0000-0000-00000D300000}"/>
    <cellStyle name="Comma 2 6 2 8 2" xfId="2526" xr:uid="{00000000-0005-0000-0000-00000E300000}"/>
    <cellStyle name="Comma 2 6 2 8 2 2" xfId="11821" xr:uid="{00000000-0005-0000-0000-00000F300000}"/>
    <cellStyle name="Comma 2 6 2 8 2 3" xfId="8729" xr:uid="{00000000-0005-0000-0000-000010300000}"/>
    <cellStyle name="Comma 2 6 2 8 3" xfId="3461" xr:uid="{00000000-0005-0000-0000-000011300000}"/>
    <cellStyle name="Comma 2 6 2 8 3 2" xfId="12756" xr:uid="{00000000-0005-0000-0000-000012300000}"/>
    <cellStyle name="Comma 2 6 2 8 3 3" xfId="6572" xr:uid="{00000000-0005-0000-0000-000013300000}"/>
    <cellStyle name="Comma 2 6 2 8 4" xfId="9664" xr:uid="{00000000-0005-0000-0000-000014300000}"/>
    <cellStyle name="Comma 2 6 2 8 5" xfId="5637" xr:uid="{00000000-0005-0000-0000-000015300000}"/>
    <cellStyle name="Comma 2 6 2 9" xfId="1591" xr:uid="{00000000-0005-0000-0000-000016300000}"/>
    <cellStyle name="Comma 2 6 2 9 2" xfId="10886" xr:uid="{00000000-0005-0000-0000-000017300000}"/>
    <cellStyle name="Comma 2 6 2 9 3" xfId="7794" xr:uid="{00000000-0005-0000-0000-000018300000}"/>
    <cellStyle name="Comma 2 6 3" xfId="55" xr:uid="{00000000-0005-0000-0000-000019300000}"/>
    <cellStyle name="Comma 2 6 3 10" xfId="9350" xr:uid="{00000000-0005-0000-0000-00001A300000}"/>
    <cellStyle name="Comma 2 6 3 11" xfId="4728" xr:uid="{00000000-0005-0000-0000-00001B300000}"/>
    <cellStyle name="Comma 2 6 3 2" xfId="217" xr:uid="{00000000-0005-0000-0000-00001C300000}"/>
    <cellStyle name="Comma 2 6 3 2 2" xfId="828" xr:uid="{00000000-0005-0000-0000-00001D300000}"/>
    <cellStyle name="Comma 2 6 3 2 2 2" xfId="1439" xr:uid="{00000000-0005-0000-0000-00001E300000}"/>
    <cellStyle name="Comma 2 6 3 2 2 2 2" xfId="2985" xr:uid="{00000000-0005-0000-0000-00001F300000}"/>
    <cellStyle name="Comma 2 6 3 2 2 2 2 2" xfId="12280" xr:uid="{00000000-0005-0000-0000-000020300000}"/>
    <cellStyle name="Comma 2 6 3 2 2 2 2 3" xfId="9188" xr:uid="{00000000-0005-0000-0000-000021300000}"/>
    <cellStyle name="Comma 2 6 3 2 2 2 3" xfId="4531" xr:uid="{00000000-0005-0000-0000-000022300000}"/>
    <cellStyle name="Comma 2 6 3 2 2 2 3 2" xfId="13826" xr:uid="{00000000-0005-0000-0000-000023300000}"/>
    <cellStyle name="Comma 2 6 3 2 2 2 3 3" xfId="7642" xr:uid="{00000000-0005-0000-0000-000024300000}"/>
    <cellStyle name="Comma 2 6 3 2 2 2 4" xfId="10734" xr:uid="{00000000-0005-0000-0000-000025300000}"/>
    <cellStyle name="Comma 2 6 3 2 2 2 5" xfId="6096" xr:uid="{00000000-0005-0000-0000-000026300000}"/>
    <cellStyle name="Comma 2 6 3 2 2 3" xfId="2050" xr:uid="{00000000-0005-0000-0000-000027300000}"/>
    <cellStyle name="Comma 2 6 3 2 2 3 2" xfId="11345" xr:uid="{00000000-0005-0000-0000-000028300000}"/>
    <cellStyle name="Comma 2 6 3 2 2 3 3" xfId="8253" xr:uid="{00000000-0005-0000-0000-000029300000}"/>
    <cellStyle name="Comma 2 6 3 2 2 4" xfId="3920" xr:uid="{00000000-0005-0000-0000-00002A300000}"/>
    <cellStyle name="Comma 2 6 3 2 2 4 2" xfId="13215" xr:uid="{00000000-0005-0000-0000-00002B300000}"/>
    <cellStyle name="Comma 2 6 3 2 2 4 3" xfId="7031" xr:uid="{00000000-0005-0000-0000-00002C300000}"/>
    <cellStyle name="Comma 2 6 3 2 2 5" xfId="10123" xr:uid="{00000000-0005-0000-0000-00002D300000}"/>
    <cellStyle name="Comma 2 6 3 2 2 6" xfId="5161" xr:uid="{00000000-0005-0000-0000-00002E300000}"/>
    <cellStyle name="Comma 2 6 3 2 3" xfId="1152" xr:uid="{00000000-0005-0000-0000-00002F300000}"/>
    <cellStyle name="Comma 2 6 3 2 3 2" xfId="2374" xr:uid="{00000000-0005-0000-0000-000030300000}"/>
    <cellStyle name="Comma 2 6 3 2 3 2 2" xfId="11669" xr:uid="{00000000-0005-0000-0000-000031300000}"/>
    <cellStyle name="Comma 2 6 3 2 3 2 3" xfId="8577" xr:uid="{00000000-0005-0000-0000-000032300000}"/>
    <cellStyle name="Comma 2 6 3 2 3 3" xfId="4244" xr:uid="{00000000-0005-0000-0000-000033300000}"/>
    <cellStyle name="Comma 2 6 3 2 3 3 2" xfId="13539" xr:uid="{00000000-0005-0000-0000-000034300000}"/>
    <cellStyle name="Comma 2 6 3 2 3 3 3" xfId="7355" xr:uid="{00000000-0005-0000-0000-000035300000}"/>
    <cellStyle name="Comma 2 6 3 2 3 4" xfId="10447" xr:uid="{00000000-0005-0000-0000-000036300000}"/>
    <cellStyle name="Comma 2 6 3 2 3 5" xfId="5485" xr:uid="{00000000-0005-0000-0000-000037300000}"/>
    <cellStyle name="Comma 2 6 3 2 4" xfId="557" xr:uid="{00000000-0005-0000-0000-000038300000}"/>
    <cellStyle name="Comma 2 6 3 2 4 2" xfId="2714" xr:uid="{00000000-0005-0000-0000-000039300000}"/>
    <cellStyle name="Comma 2 6 3 2 4 2 2" xfId="12009" xr:uid="{00000000-0005-0000-0000-00003A300000}"/>
    <cellStyle name="Comma 2 6 3 2 4 2 3" xfId="8917" xr:uid="{00000000-0005-0000-0000-00003B300000}"/>
    <cellStyle name="Comma 2 6 3 2 4 3" xfId="3649" xr:uid="{00000000-0005-0000-0000-00003C300000}"/>
    <cellStyle name="Comma 2 6 3 2 4 3 2" xfId="12944" xr:uid="{00000000-0005-0000-0000-00003D300000}"/>
    <cellStyle name="Comma 2 6 3 2 4 3 3" xfId="6760" xr:uid="{00000000-0005-0000-0000-00003E300000}"/>
    <cellStyle name="Comma 2 6 3 2 4 4" xfId="9852" xr:uid="{00000000-0005-0000-0000-00003F300000}"/>
    <cellStyle name="Comma 2 6 3 2 4 5" xfId="5825" xr:uid="{00000000-0005-0000-0000-000040300000}"/>
    <cellStyle name="Comma 2 6 3 2 5" xfId="1779" xr:uid="{00000000-0005-0000-0000-000041300000}"/>
    <cellStyle name="Comma 2 6 3 2 5 2" xfId="11074" xr:uid="{00000000-0005-0000-0000-000042300000}"/>
    <cellStyle name="Comma 2 6 3 2 5 3" xfId="7982" xr:uid="{00000000-0005-0000-0000-000043300000}"/>
    <cellStyle name="Comma 2 6 3 2 6" xfId="3309" xr:uid="{00000000-0005-0000-0000-000044300000}"/>
    <cellStyle name="Comma 2 6 3 2 6 2" xfId="12604" xr:uid="{00000000-0005-0000-0000-000045300000}"/>
    <cellStyle name="Comma 2 6 3 2 6 3" xfId="6420" xr:uid="{00000000-0005-0000-0000-000046300000}"/>
    <cellStyle name="Comma 2 6 3 2 7" xfId="9512" xr:uid="{00000000-0005-0000-0000-000047300000}"/>
    <cellStyle name="Comma 2 6 3 2 8" xfId="4890" xr:uid="{00000000-0005-0000-0000-000048300000}"/>
    <cellStyle name="Comma 2 6 3 3" xfId="290" xr:uid="{00000000-0005-0000-0000-000049300000}"/>
    <cellStyle name="Comma 2 6 3 3 2" xfId="901" xr:uid="{00000000-0005-0000-0000-00004A300000}"/>
    <cellStyle name="Comma 2 6 3 3 2 2" xfId="1512" xr:uid="{00000000-0005-0000-0000-00004B300000}"/>
    <cellStyle name="Comma 2 6 3 3 2 2 2" xfId="3058" xr:uid="{00000000-0005-0000-0000-00004C300000}"/>
    <cellStyle name="Comma 2 6 3 3 2 2 2 2" xfId="12353" xr:uid="{00000000-0005-0000-0000-00004D300000}"/>
    <cellStyle name="Comma 2 6 3 3 2 2 2 3" xfId="9261" xr:uid="{00000000-0005-0000-0000-00004E300000}"/>
    <cellStyle name="Comma 2 6 3 3 2 2 3" xfId="4604" xr:uid="{00000000-0005-0000-0000-00004F300000}"/>
    <cellStyle name="Comma 2 6 3 3 2 2 3 2" xfId="13899" xr:uid="{00000000-0005-0000-0000-000050300000}"/>
    <cellStyle name="Comma 2 6 3 3 2 2 3 3" xfId="7715" xr:uid="{00000000-0005-0000-0000-000051300000}"/>
    <cellStyle name="Comma 2 6 3 3 2 2 4" xfId="10807" xr:uid="{00000000-0005-0000-0000-000052300000}"/>
    <cellStyle name="Comma 2 6 3 3 2 2 5" xfId="6169" xr:uid="{00000000-0005-0000-0000-000053300000}"/>
    <cellStyle name="Comma 2 6 3 3 2 3" xfId="2123" xr:uid="{00000000-0005-0000-0000-000054300000}"/>
    <cellStyle name="Comma 2 6 3 3 2 3 2" xfId="11418" xr:uid="{00000000-0005-0000-0000-000055300000}"/>
    <cellStyle name="Comma 2 6 3 3 2 3 3" xfId="8326" xr:uid="{00000000-0005-0000-0000-000056300000}"/>
    <cellStyle name="Comma 2 6 3 3 2 4" xfId="3993" xr:uid="{00000000-0005-0000-0000-000057300000}"/>
    <cellStyle name="Comma 2 6 3 3 2 4 2" xfId="13288" xr:uid="{00000000-0005-0000-0000-000058300000}"/>
    <cellStyle name="Comma 2 6 3 3 2 4 3" xfId="7104" xr:uid="{00000000-0005-0000-0000-000059300000}"/>
    <cellStyle name="Comma 2 6 3 3 2 5" xfId="10196" xr:uid="{00000000-0005-0000-0000-00005A300000}"/>
    <cellStyle name="Comma 2 6 3 3 2 6" xfId="5234" xr:uid="{00000000-0005-0000-0000-00005B300000}"/>
    <cellStyle name="Comma 2 6 3 3 3" xfId="1225" xr:uid="{00000000-0005-0000-0000-00005C300000}"/>
    <cellStyle name="Comma 2 6 3 3 3 2" xfId="2447" xr:uid="{00000000-0005-0000-0000-00005D300000}"/>
    <cellStyle name="Comma 2 6 3 3 3 2 2" xfId="11742" xr:uid="{00000000-0005-0000-0000-00005E300000}"/>
    <cellStyle name="Comma 2 6 3 3 3 2 3" xfId="8650" xr:uid="{00000000-0005-0000-0000-00005F300000}"/>
    <cellStyle name="Comma 2 6 3 3 3 3" xfId="4317" xr:uid="{00000000-0005-0000-0000-000060300000}"/>
    <cellStyle name="Comma 2 6 3 3 3 3 2" xfId="13612" xr:uid="{00000000-0005-0000-0000-000061300000}"/>
    <cellStyle name="Comma 2 6 3 3 3 3 3" xfId="7428" xr:uid="{00000000-0005-0000-0000-000062300000}"/>
    <cellStyle name="Comma 2 6 3 3 3 4" xfId="10520" xr:uid="{00000000-0005-0000-0000-000063300000}"/>
    <cellStyle name="Comma 2 6 3 3 3 5" xfId="5558" xr:uid="{00000000-0005-0000-0000-000064300000}"/>
    <cellStyle name="Comma 2 6 3 3 4" xfId="468" xr:uid="{00000000-0005-0000-0000-000065300000}"/>
    <cellStyle name="Comma 2 6 3 3 4 2" xfId="2625" xr:uid="{00000000-0005-0000-0000-000066300000}"/>
    <cellStyle name="Comma 2 6 3 3 4 2 2" xfId="11920" xr:uid="{00000000-0005-0000-0000-000067300000}"/>
    <cellStyle name="Comma 2 6 3 3 4 2 3" xfId="8828" xr:uid="{00000000-0005-0000-0000-000068300000}"/>
    <cellStyle name="Comma 2 6 3 3 4 3" xfId="3560" xr:uid="{00000000-0005-0000-0000-000069300000}"/>
    <cellStyle name="Comma 2 6 3 3 4 3 2" xfId="12855" xr:uid="{00000000-0005-0000-0000-00006A300000}"/>
    <cellStyle name="Comma 2 6 3 3 4 3 3" xfId="6671" xr:uid="{00000000-0005-0000-0000-00006B300000}"/>
    <cellStyle name="Comma 2 6 3 3 4 4" xfId="9763" xr:uid="{00000000-0005-0000-0000-00006C300000}"/>
    <cellStyle name="Comma 2 6 3 3 4 5" xfId="5736" xr:uid="{00000000-0005-0000-0000-00006D300000}"/>
    <cellStyle name="Comma 2 6 3 3 5" xfId="1690" xr:uid="{00000000-0005-0000-0000-00006E300000}"/>
    <cellStyle name="Comma 2 6 3 3 5 2" xfId="10985" xr:uid="{00000000-0005-0000-0000-00006F300000}"/>
    <cellStyle name="Comma 2 6 3 3 5 3" xfId="7893" xr:uid="{00000000-0005-0000-0000-000070300000}"/>
    <cellStyle name="Comma 2 6 3 3 6" xfId="3382" xr:uid="{00000000-0005-0000-0000-000071300000}"/>
    <cellStyle name="Comma 2 6 3 3 6 2" xfId="12677" xr:uid="{00000000-0005-0000-0000-000072300000}"/>
    <cellStyle name="Comma 2 6 3 3 6 3" xfId="6493" xr:uid="{00000000-0005-0000-0000-000073300000}"/>
    <cellStyle name="Comma 2 6 3 3 7" xfId="9585" xr:uid="{00000000-0005-0000-0000-000074300000}"/>
    <cellStyle name="Comma 2 6 3 3 8" xfId="4801" xr:uid="{00000000-0005-0000-0000-000075300000}"/>
    <cellStyle name="Comma 2 6 3 4" xfId="128" xr:uid="{00000000-0005-0000-0000-000076300000}"/>
    <cellStyle name="Comma 2 6 3 4 2" xfId="1063" xr:uid="{00000000-0005-0000-0000-000077300000}"/>
    <cellStyle name="Comma 2 6 3 4 2 2" xfId="2285" xr:uid="{00000000-0005-0000-0000-000078300000}"/>
    <cellStyle name="Comma 2 6 3 4 2 2 2" xfId="11580" xr:uid="{00000000-0005-0000-0000-000079300000}"/>
    <cellStyle name="Comma 2 6 3 4 2 2 3" xfId="8488" xr:uid="{00000000-0005-0000-0000-00007A300000}"/>
    <cellStyle name="Comma 2 6 3 4 2 3" xfId="4155" xr:uid="{00000000-0005-0000-0000-00007B300000}"/>
    <cellStyle name="Comma 2 6 3 4 2 3 2" xfId="13450" xr:uid="{00000000-0005-0000-0000-00007C300000}"/>
    <cellStyle name="Comma 2 6 3 4 2 3 3" xfId="7266" xr:uid="{00000000-0005-0000-0000-00007D300000}"/>
    <cellStyle name="Comma 2 6 3 4 2 4" xfId="10358" xr:uid="{00000000-0005-0000-0000-00007E300000}"/>
    <cellStyle name="Comma 2 6 3 4 2 5" xfId="5396" xr:uid="{00000000-0005-0000-0000-00007F300000}"/>
    <cellStyle name="Comma 2 6 3 4 3" xfId="739" xr:uid="{00000000-0005-0000-0000-000080300000}"/>
    <cellStyle name="Comma 2 6 3 4 3 2" xfId="2896" xr:uid="{00000000-0005-0000-0000-000081300000}"/>
    <cellStyle name="Comma 2 6 3 4 3 2 2" xfId="12191" xr:uid="{00000000-0005-0000-0000-000082300000}"/>
    <cellStyle name="Comma 2 6 3 4 3 2 3" xfId="9099" xr:uid="{00000000-0005-0000-0000-000083300000}"/>
    <cellStyle name="Comma 2 6 3 4 3 3" xfId="3831" xr:uid="{00000000-0005-0000-0000-000084300000}"/>
    <cellStyle name="Comma 2 6 3 4 3 3 2" xfId="13126" xr:uid="{00000000-0005-0000-0000-000085300000}"/>
    <cellStyle name="Comma 2 6 3 4 3 3 3" xfId="6942" xr:uid="{00000000-0005-0000-0000-000086300000}"/>
    <cellStyle name="Comma 2 6 3 4 3 4" xfId="10034" xr:uid="{00000000-0005-0000-0000-000087300000}"/>
    <cellStyle name="Comma 2 6 3 4 3 5" xfId="6007" xr:uid="{00000000-0005-0000-0000-000088300000}"/>
    <cellStyle name="Comma 2 6 3 4 4" xfId="1961" xr:uid="{00000000-0005-0000-0000-000089300000}"/>
    <cellStyle name="Comma 2 6 3 4 4 2" xfId="11256" xr:uid="{00000000-0005-0000-0000-00008A300000}"/>
    <cellStyle name="Comma 2 6 3 4 4 3" xfId="8164" xr:uid="{00000000-0005-0000-0000-00008B300000}"/>
    <cellStyle name="Comma 2 6 3 4 5" xfId="3220" xr:uid="{00000000-0005-0000-0000-00008C300000}"/>
    <cellStyle name="Comma 2 6 3 4 5 2" xfId="12515" xr:uid="{00000000-0005-0000-0000-00008D300000}"/>
    <cellStyle name="Comma 2 6 3 4 5 3" xfId="6331" xr:uid="{00000000-0005-0000-0000-00008E300000}"/>
    <cellStyle name="Comma 2 6 3 4 6" xfId="9423" xr:uid="{00000000-0005-0000-0000-00008F300000}"/>
    <cellStyle name="Comma 2 6 3 4 7" xfId="5072" xr:uid="{00000000-0005-0000-0000-000090300000}"/>
    <cellStyle name="Comma 2 6 3 5" xfId="666" xr:uid="{00000000-0005-0000-0000-000091300000}"/>
    <cellStyle name="Comma 2 6 3 5 2" xfId="1314" xr:uid="{00000000-0005-0000-0000-000092300000}"/>
    <cellStyle name="Comma 2 6 3 5 2 2" xfId="2823" xr:uid="{00000000-0005-0000-0000-000093300000}"/>
    <cellStyle name="Comma 2 6 3 5 2 2 2" xfId="12118" xr:uid="{00000000-0005-0000-0000-000094300000}"/>
    <cellStyle name="Comma 2 6 3 5 2 2 3" xfId="9026" xr:uid="{00000000-0005-0000-0000-000095300000}"/>
    <cellStyle name="Comma 2 6 3 5 2 3" xfId="4406" xr:uid="{00000000-0005-0000-0000-000096300000}"/>
    <cellStyle name="Comma 2 6 3 5 2 3 2" xfId="13701" xr:uid="{00000000-0005-0000-0000-000097300000}"/>
    <cellStyle name="Comma 2 6 3 5 2 3 3" xfId="7517" xr:uid="{00000000-0005-0000-0000-000098300000}"/>
    <cellStyle name="Comma 2 6 3 5 2 4" xfId="10609" xr:uid="{00000000-0005-0000-0000-000099300000}"/>
    <cellStyle name="Comma 2 6 3 5 2 5" xfId="5934" xr:uid="{00000000-0005-0000-0000-00009A300000}"/>
    <cellStyle name="Comma 2 6 3 5 3" xfId="1888" xr:uid="{00000000-0005-0000-0000-00009B300000}"/>
    <cellStyle name="Comma 2 6 3 5 3 2" xfId="11183" xr:uid="{00000000-0005-0000-0000-00009C300000}"/>
    <cellStyle name="Comma 2 6 3 5 3 3" xfId="8091" xr:uid="{00000000-0005-0000-0000-00009D300000}"/>
    <cellStyle name="Comma 2 6 3 5 4" xfId="3758" xr:uid="{00000000-0005-0000-0000-00009E300000}"/>
    <cellStyle name="Comma 2 6 3 5 4 2" xfId="13053" xr:uid="{00000000-0005-0000-0000-00009F300000}"/>
    <cellStyle name="Comma 2 6 3 5 4 3" xfId="6869" xr:uid="{00000000-0005-0000-0000-0000A0300000}"/>
    <cellStyle name="Comma 2 6 3 5 5" xfId="9961" xr:uid="{00000000-0005-0000-0000-0000A1300000}"/>
    <cellStyle name="Comma 2 6 3 5 6" xfId="4999" xr:uid="{00000000-0005-0000-0000-0000A2300000}"/>
    <cellStyle name="Comma 2 6 3 6" xfId="990" xr:uid="{00000000-0005-0000-0000-0000A3300000}"/>
    <cellStyle name="Comma 2 6 3 6 2" xfId="2212" xr:uid="{00000000-0005-0000-0000-0000A4300000}"/>
    <cellStyle name="Comma 2 6 3 6 2 2" xfId="11507" xr:uid="{00000000-0005-0000-0000-0000A5300000}"/>
    <cellStyle name="Comma 2 6 3 6 2 3" xfId="8415" xr:uid="{00000000-0005-0000-0000-0000A6300000}"/>
    <cellStyle name="Comma 2 6 3 6 3" xfId="4082" xr:uid="{00000000-0005-0000-0000-0000A7300000}"/>
    <cellStyle name="Comma 2 6 3 6 3 2" xfId="13377" xr:uid="{00000000-0005-0000-0000-0000A8300000}"/>
    <cellStyle name="Comma 2 6 3 6 3 3" xfId="7193" xr:uid="{00000000-0005-0000-0000-0000A9300000}"/>
    <cellStyle name="Comma 2 6 3 6 4" xfId="10285" xr:uid="{00000000-0005-0000-0000-0000AA300000}"/>
    <cellStyle name="Comma 2 6 3 6 5" xfId="5323" xr:uid="{00000000-0005-0000-0000-0000AB300000}"/>
    <cellStyle name="Comma 2 6 3 7" xfId="395" xr:uid="{00000000-0005-0000-0000-0000AC300000}"/>
    <cellStyle name="Comma 2 6 3 7 2" xfId="2552" xr:uid="{00000000-0005-0000-0000-0000AD300000}"/>
    <cellStyle name="Comma 2 6 3 7 2 2" xfId="11847" xr:uid="{00000000-0005-0000-0000-0000AE300000}"/>
    <cellStyle name="Comma 2 6 3 7 2 3" xfId="8755" xr:uid="{00000000-0005-0000-0000-0000AF300000}"/>
    <cellStyle name="Comma 2 6 3 7 3" xfId="3487" xr:uid="{00000000-0005-0000-0000-0000B0300000}"/>
    <cellStyle name="Comma 2 6 3 7 3 2" xfId="12782" xr:uid="{00000000-0005-0000-0000-0000B1300000}"/>
    <cellStyle name="Comma 2 6 3 7 3 3" xfId="6598" xr:uid="{00000000-0005-0000-0000-0000B2300000}"/>
    <cellStyle name="Comma 2 6 3 7 4" xfId="9690" xr:uid="{00000000-0005-0000-0000-0000B3300000}"/>
    <cellStyle name="Comma 2 6 3 7 5" xfId="5663" xr:uid="{00000000-0005-0000-0000-0000B4300000}"/>
    <cellStyle name="Comma 2 6 3 8" xfId="1617" xr:uid="{00000000-0005-0000-0000-0000B5300000}"/>
    <cellStyle name="Comma 2 6 3 8 2" xfId="10912" xr:uid="{00000000-0005-0000-0000-0000B6300000}"/>
    <cellStyle name="Comma 2 6 3 8 3" xfId="7820" xr:uid="{00000000-0005-0000-0000-0000B7300000}"/>
    <cellStyle name="Comma 2 6 3 9" xfId="3147" xr:uid="{00000000-0005-0000-0000-0000B8300000}"/>
    <cellStyle name="Comma 2 6 3 9 2" xfId="12442" xr:uid="{00000000-0005-0000-0000-0000B9300000}"/>
    <cellStyle name="Comma 2 6 3 9 3" xfId="6258" xr:uid="{00000000-0005-0000-0000-0000BA300000}"/>
    <cellStyle name="Comma 2 6 4" xfId="181" xr:uid="{00000000-0005-0000-0000-0000BB300000}"/>
    <cellStyle name="Comma 2 6 4 2" xfId="324" xr:uid="{00000000-0005-0000-0000-0000BC300000}"/>
    <cellStyle name="Comma 2 6 4 2 2" xfId="935" xr:uid="{00000000-0005-0000-0000-0000BD300000}"/>
    <cellStyle name="Comma 2 6 4 2 2 2" xfId="1546" xr:uid="{00000000-0005-0000-0000-0000BE300000}"/>
    <cellStyle name="Comma 2 6 4 2 2 2 2" xfId="3092" xr:uid="{00000000-0005-0000-0000-0000BF300000}"/>
    <cellStyle name="Comma 2 6 4 2 2 2 2 2" xfId="12387" xr:uid="{00000000-0005-0000-0000-0000C0300000}"/>
    <cellStyle name="Comma 2 6 4 2 2 2 2 3" xfId="9295" xr:uid="{00000000-0005-0000-0000-0000C1300000}"/>
    <cellStyle name="Comma 2 6 4 2 2 2 3" xfId="4638" xr:uid="{00000000-0005-0000-0000-0000C2300000}"/>
    <cellStyle name="Comma 2 6 4 2 2 2 3 2" xfId="13933" xr:uid="{00000000-0005-0000-0000-0000C3300000}"/>
    <cellStyle name="Comma 2 6 4 2 2 2 3 3" xfId="7749" xr:uid="{00000000-0005-0000-0000-0000C4300000}"/>
    <cellStyle name="Comma 2 6 4 2 2 2 4" xfId="10841" xr:uid="{00000000-0005-0000-0000-0000C5300000}"/>
    <cellStyle name="Comma 2 6 4 2 2 2 5" xfId="6203" xr:uid="{00000000-0005-0000-0000-0000C6300000}"/>
    <cellStyle name="Comma 2 6 4 2 2 3" xfId="2157" xr:uid="{00000000-0005-0000-0000-0000C7300000}"/>
    <cellStyle name="Comma 2 6 4 2 2 3 2" xfId="11452" xr:uid="{00000000-0005-0000-0000-0000C8300000}"/>
    <cellStyle name="Comma 2 6 4 2 2 3 3" xfId="8360" xr:uid="{00000000-0005-0000-0000-0000C9300000}"/>
    <cellStyle name="Comma 2 6 4 2 2 4" xfId="4027" xr:uid="{00000000-0005-0000-0000-0000CA300000}"/>
    <cellStyle name="Comma 2 6 4 2 2 4 2" xfId="13322" xr:uid="{00000000-0005-0000-0000-0000CB300000}"/>
    <cellStyle name="Comma 2 6 4 2 2 4 3" xfId="7138" xr:uid="{00000000-0005-0000-0000-0000CC300000}"/>
    <cellStyle name="Comma 2 6 4 2 2 5" xfId="10230" xr:uid="{00000000-0005-0000-0000-0000CD300000}"/>
    <cellStyle name="Comma 2 6 4 2 2 6" xfId="5268" xr:uid="{00000000-0005-0000-0000-0000CE300000}"/>
    <cellStyle name="Comma 2 6 4 2 3" xfId="1259" xr:uid="{00000000-0005-0000-0000-0000CF300000}"/>
    <cellStyle name="Comma 2 6 4 2 3 2" xfId="2481" xr:uid="{00000000-0005-0000-0000-0000D0300000}"/>
    <cellStyle name="Comma 2 6 4 2 3 2 2" xfId="11776" xr:uid="{00000000-0005-0000-0000-0000D1300000}"/>
    <cellStyle name="Comma 2 6 4 2 3 2 3" xfId="8684" xr:uid="{00000000-0005-0000-0000-0000D2300000}"/>
    <cellStyle name="Comma 2 6 4 2 3 3" xfId="4351" xr:uid="{00000000-0005-0000-0000-0000D3300000}"/>
    <cellStyle name="Comma 2 6 4 2 3 3 2" xfId="13646" xr:uid="{00000000-0005-0000-0000-0000D4300000}"/>
    <cellStyle name="Comma 2 6 4 2 3 3 3" xfId="7462" xr:uid="{00000000-0005-0000-0000-0000D5300000}"/>
    <cellStyle name="Comma 2 6 4 2 3 4" xfId="10554" xr:uid="{00000000-0005-0000-0000-0000D6300000}"/>
    <cellStyle name="Comma 2 6 4 2 3 5" xfId="5592" xr:uid="{00000000-0005-0000-0000-0000D7300000}"/>
    <cellStyle name="Comma 2 6 4 2 4" xfId="521" xr:uid="{00000000-0005-0000-0000-0000D8300000}"/>
    <cellStyle name="Comma 2 6 4 2 4 2" xfId="2678" xr:uid="{00000000-0005-0000-0000-0000D9300000}"/>
    <cellStyle name="Comma 2 6 4 2 4 2 2" xfId="11973" xr:uid="{00000000-0005-0000-0000-0000DA300000}"/>
    <cellStyle name="Comma 2 6 4 2 4 2 3" xfId="8881" xr:uid="{00000000-0005-0000-0000-0000DB300000}"/>
    <cellStyle name="Comma 2 6 4 2 4 3" xfId="3613" xr:uid="{00000000-0005-0000-0000-0000DC300000}"/>
    <cellStyle name="Comma 2 6 4 2 4 3 2" xfId="12908" xr:uid="{00000000-0005-0000-0000-0000DD300000}"/>
    <cellStyle name="Comma 2 6 4 2 4 3 3" xfId="6724" xr:uid="{00000000-0005-0000-0000-0000DE300000}"/>
    <cellStyle name="Comma 2 6 4 2 4 4" xfId="9816" xr:uid="{00000000-0005-0000-0000-0000DF300000}"/>
    <cellStyle name="Comma 2 6 4 2 4 5" xfId="5789" xr:uid="{00000000-0005-0000-0000-0000E0300000}"/>
    <cellStyle name="Comma 2 6 4 2 5" xfId="1743" xr:uid="{00000000-0005-0000-0000-0000E1300000}"/>
    <cellStyle name="Comma 2 6 4 2 5 2" xfId="11038" xr:uid="{00000000-0005-0000-0000-0000E2300000}"/>
    <cellStyle name="Comma 2 6 4 2 5 3" xfId="7946" xr:uid="{00000000-0005-0000-0000-0000E3300000}"/>
    <cellStyle name="Comma 2 6 4 2 6" xfId="3416" xr:uid="{00000000-0005-0000-0000-0000E4300000}"/>
    <cellStyle name="Comma 2 6 4 2 6 2" xfId="12711" xr:uid="{00000000-0005-0000-0000-0000E5300000}"/>
    <cellStyle name="Comma 2 6 4 2 6 3" xfId="6527" xr:uid="{00000000-0005-0000-0000-0000E6300000}"/>
    <cellStyle name="Comma 2 6 4 2 7" xfId="9619" xr:uid="{00000000-0005-0000-0000-0000E7300000}"/>
    <cellStyle name="Comma 2 6 4 2 8" xfId="4854" xr:uid="{00000000-0005-0000-0000-0000E8300000}"/>
    <cellStyle name="Comma 2 6 4 3" xfId="792" xr:uid="{00000000-0005-0000-0000-0000E9300000}"/>
    <cellStyle name="Comma 2 6 4 3 2" xfId="1403" xr:uid="{00000000-0005-0000-0000-0000EA300000}"/>
    <cellStyle name="Comma 2 6 4 3 2 2" xfId="2949" xr:uid="{00000000-0005-0000-0000-0000EB300000}"/>
    <cellStyle name="Comma 2 6 4 3 2 2 2" xfId="12244" xr:uid="{00000000-0005-0000-0000-0000EC300000}"/>
    <cellStyle name="Comma 2 6 4 3 2 2 3" xfId="9152" xr:uid="{00000000-0005-0000-0000-0000ED300000}"/>
    <cellStyle name="Comma 2 6 4 3 2 3" xfId="4495" xr:uid="{00000000-0005-0000-0000-0000EE300000}"/>
    <cellStyle name="Comma 2 6 4 3 2 3 2" xfId="13790" xr:uid="{00000000-0005-0000-0000-0000EF300000}"/>
    <cellStyle name="Comma 2 6 4 3 2 3 3" xfId="7606" xr:uid="{00000000-0005-0000-0000-0000F0300000}"/>
    <cellStyle name="Comma 2 6 4 3 2 4" xfId="10698" xr:uid="{00000000-0005-0000-0000-0000F1300000}"/>
    <cellStyle name="Comma 2 6 4 3 2 5" xfId="6060" xr:uid="{00000000-0005-0000-0000-0000F2300000}"/>
    <cellStyle name="Comma 2 6 4 3 3" xfId="2014" xr:uid="{00000000-0005-0000-0000-0000F3300000}"/>
    <cellStyle name="Comma 2 6 4 3 3 2" xfId="11309" xr:uid="{00000000-0005-0000-0000-0000F4300000}"/>
    <cellStyle name="Comma 2 6 4 3 3 3" xfId="8217" xr:uid="{00000000-0005-0000-0000-0000F5300000}"/>
    <cellStyle name="Comma 2 6 4 3 4" xfId="3884" xr:uid="{00000000-0005-0000-0000-0000F6300000}"/>
    <cellStyle name="Comma 2 6 4 3 4 2" xfId="13179" xr:uid="{00000000-0005-0000-0000-0000F7300000}"/>
    <cellStyle name="Comma 2 6 4 3 4 3" xfId="6995" xr:uid="{00000000-0005-0000-0000-0000F8300000}"/>
    <cellStyle name="Comma 2 6 4 3 5" xfId="10087" xr:uid="{00000000-0005-0000-0000-0000F9300000}"/>
    <cellStyle name="Comma 2 6 4 3 6" xfId="5125" xr:uid="{00000000-0005-0000-0000-0000FA300000}"/>
    <cellStyle name="Comma 2 6 4 4" xfId="1116" xr:uid="{00000000-0005-0000-0000-0000FB300000}"/>
    <cellStyle name="Comma 2 6 4 4 2" xfId="2338" xr:uid="{00000000-0005-0000-0000-0000FC300000}"/>
    <cellStyle name="Comma 2 6 4 4 2 2" xfId="11633" xr:uid="{00000000-0005-0000-0000-0000FD300000}"/>
    <cellStyle name="Comma 2 6 4 4 2 3" xfId="8541" xr:uid="{00000000-0005-0000-0000-0000FE300000}"/>
    <cellStyle name="Comma 2 6 4 4 3" xfId="4208" xr:uid="{00000000-0005-0000-0000-0000FF300000}"/>
    <cellStyle name="Comma 2 6 4 4 3 2" xfId="13503" xr:uid="{00000000-0005-0000-0000-000000310000}"/>
    <cellStyle name="Comma 2 6 4 4 3 3" xfId="7319" xr:uid="{00000000-0005-0000-0000-000001310000}"/>
    <cellStyle name="Comma 2 6 4 4 4" xfId="10411" xr:uid="{00000000-0005-0000-0000-000002310000}"/>
    <cellStyle name="Comma 2 6 4 4 5" xfId="5449" xr:uid="{00000000-0005-0000-0000-000003310000}"/>
    <cellStyle name="Comma 2 6 4 5" xfId="359" xr:uid="{00000000-0005-0000-0000-000004310000}"/>
    <cellStyle name="Comma 2 6 4 5 2" xfId="2516" xr:uid="{00000000-0005-0000-0000-000005310000}"/>
    <cellStyle name="Comma 2 6 4 5 2 2" xfId="11811" xr:uid="{00000000-0005-0000-0000-000006310000}"/>
    <cellStyle name="Comma 2 6 4 5 2 3" xfId="8719" xr:uid="{00000000-0005-0000-0000-000007310000}"/>
    <cellStyle name="Comma 2 6 4 5 3" xfId="3451" xr:uid="{00000000-0005-0000-0000-000008310000}"/>
    <cellStyle name="Comma 2 6 4 5 3 2" xfId="12746" xr:uid="{00000000-0005-0000-0000-000009310000}"/>
    <cellStyle name="Comma 2 6 4 5 3 3" xfId="6562" xr:uid="{00000000-0005-0000-0000-00000A310000}"/>
    <cellStyle name="Comma 2 6 4 5 4" xfId="9654" xr:uid="{00000000-0005-0000-0000-00000B310000}"/>
    <cellStyle name="Comma 2 6 4 5 5" xfId="5627" xr:uid="{00000000-0005-0000-0000-00000C310000}"/>
    <cellStyle name="Comma 2 6 4 6" xfId="1581" xr:uid="{00000000-0005-0000-0000-00000D310000}"/>
    <cellStyle name="Comma 2 6 4 6 2" xfId="10876" xr:uid="{00000000-0005-0000-0000-00000E310000}"/>
    <cellStyle name="Comma 2 6 4 6 3" xfId="7784" xr:uid="{00000000-0005-0000-0000-00000F310000}"/>
    <cellStyle name="Comma 2 6 4 7" xfId="3273" xr:uid="{00000000-0005-0000-0000-000010310000}"/>
    <cellStyle name="Comma 2 6 4 7 2" xfId="12568" xr:uid="{00000000-0005-0000-0000-000011310000}"/>
    <cellStyle name="Comma 2 6 4 7 3" xfId="6384" xr:uid="{00000000-0005-0000-0000-000012310000}"/>
    <cellStyle name="Comma 2 6 4 8" xfId="9476" xr:uid="{00000000-0005-0000-0000-000013310000}"/>
    <cellStyle name="Comma 2 6 4 9" xfId="4692" xr:uid="{00000000-0005-0000-0000-000014310000}"/>
    <cellStyle name="Comma 2 6 5" xfId="162" xr:uid="{00000000-0005-0000-0000-000015310000}"/>
    <cellStyle name="Comma 2 6 5 2" xfId="773" xr:uid="{00000000-0005-0000-0000-000016310000}"/>
    <cellStyle name="Comma 2 6 5 2 2" xfId="1384" xr:uid="{00000000-0005-0000-0000-000017310000}"/>
    <cellStyle name="Comma 2 6 5 2 2 2" xfId="2930" xr:uid="{00000000-0005-0000-0000-000018310000}"/>
    <cellStyle name="Comma 2 6 5 2 2 2 2" xfId="12225" xr:uid="{00000000-0005-0000-0000-000019310000}"/>
    <cellStyle name="Comma 2 6 5 2 2 2 3" xfId="9133" xr:uid="{00000000-0005-0000-0000-00001A310000}"/>
    <cellStyle name="Comma 2 6 5 2 2 3" xfId="4476" xr:uid="{00000000-0005-0000-0000-00001B310000}"/>
    <cellStyle name="Comma 2 6 5 2 2 3 2" xfId="13771" xr:uid="{00000000-0005-0000-0000-00001C310000}"/>
    <cellStyle name="Comma 2 6 5 2 2 3 3" xfId="7587" xr:uid="{00000000-0005-0000-0000-00001D310000}"/>
    <cellStyle name="Comma 2 6 5 2 2 4" xfId="10679" xr:uid="{00000000-0005-0000-0000-00001E310000}"/>
    <cellStyle name="Comma 2 6 5 2 2 5" xfId="6041" xr:uid="{00000000-0005-0000-0000-00001F310000}"/>
    <cellStyle name="Comma 2 6 5 2 3" xfId="1995" xr:uid="{00000000-0005-0000-0000-000020310000}"/>
    <cellStyle name="Comma 2 6 5 2 3 2" xfId="11290" xr:uid="{00000000-0005-0000-0000-000021310000}"/>
    <cellStyle name="Comma 2 6 5 2 3 3" xfId="8198" xr:uid="{00000000-0005-0000-0000-000022310000}"/>
    <cellStyle name="Comma 2 6 5 2 4" xfId="3865" xr:uid="{00000000-0005-0000-0000-000023310000}"/>
    <cellStyle name="Comma 2 6 5 2 4 2" xfId="13160" xr:uid="{00000000-0005-0000-0000-000024310000}"/>
    <cellStyle name="Comma 2 6 5 2 4 3" xfId="6976" xr:uid="{00000000-0005-0000-0000-000025310000}"/>
    <cellStyle name="Comma 2 6 5 2 5" xfId="10068" xr:uid="{00000000-0005-0000-0000-000026310000}"/>
    <cellStyle name="Comma 2 6 5 2 6" xfId="5106" xr:uid="{00000000-0005-0000-0000-000027310000}"/>
    <cellStyle name="Comma 2 6 5 3" xfId="1097" xr:uid="{00000000-0005-0000-0000-000028310000}"/>
    <cellStyle name="Comma 2 6 5 3 2" xfId="2319" xr:uid="{00000000-0005-0000-0000-000029310000}"/>
    <cellStyle name="Comma 2 6 5 3 2 2" xfId="11614" xr:uid="{00000000-0005-0000-0000-00002A310000}"/>
    <cellStyle name="Comma 2 6 5 3 2 3" xfId="8522" xr:uid="{00000000-0005-0000-0000-00002B310000}"/>
    <cellStyle name="Comma 2 6 5 3 3" xfId="4189" xr:uid="{00000000-0005-0000-0000-00002C310000}"/>
    <cellStyle name="Comma 2 6 5 3 3 2" xfId="13484" xr:uid="{00000000-0005-0000-0000-00002D310000}"/>
    <cellStyle name="Comma 2 6 5 3 3 3" xfId="7300" xr:uid="{00000000-0005-0000-0000-00002E310000}"/>
    <cellStyle name="Comma 2 6 5 3 4" xfId="10392" xr:uid="{00000000-0005-0000-0000-00002F310000}"/>
    <cellStyle name="Comma 2 6 5 3 5" xfId="5430" xr:uid="{00000000-0005-0000-0000-000030310000}"/>
    <cellStyle name="Comma 2 6 5 4" xfId="502" xr:uid="{00000000-0005-0000-0000-000031310000}"/>
    <cellStyle name="Comma 2 6 5 4 2" xfId="2659" xr:uid="{00000000-0005-0000-0000-000032310000}"/>
    <cellStyle name="Comma 2 6 5 4 2 2" xfId="11954" xr:uid="{00000000-0005-0000-0000-000033310000}"/>
    <cellStyle name="Comma 2 6 5 4 2 3" xfId="8862" xr:uid="{00000000-0005-0000-0000-000034310000}"/>
    <cellStyle name="Comma 2 6 5 4 3" xfId="3594" xr:uid="{00000000-0005-0000-0000-000035310000}"/>
    <cellStyle name="Comma 2 6 5 4 3 2" xfId="12889" xr:uid="{00000000-0005-0000-0000-000036310000}"/>
    <cellStyle name="Comma 2 6 5 4 3 3" xfId="6705" xr:uid="{00000000-0005-0000-0000-000037310000}"/>
    <cellStyle name="Comma 2 6 5 4 4" xfId="9797" xr:uid="{00000000-0005-0000-0000-000038310000}"/>
    <cellStyle name="Comma 2 6 5 4 5" xfId="5770" xr:uid="{00000000-0005-0000-0000-000039310000}"/>
    <cellStyle name="Comma 2 6 5 5" xfId="1724" xr:uid="{00000000-0005-0000-0000-00003A310000}"/>
    <cellStyle name="Comma 2 6 5 5 2" xfId="11019" xr:uid="{00000000-0005-0000-0000-00003B310000}"/>
    <cellStyle name="Comma 2 6 5 5 3" xfId="7927" xr:uid="{00000000-0005-0000-0000-00003C310000}"/>
    <cellStyle name="Comma 2 6 5 6" xfId="3254" xr:uid="{00000000-0005-0000-0000-00003D310000}"/>
    <cellStyle name="Comma 2 6 5 6 2" xfId="12549" xr:uid="{00000000-0005-0000-0000-00003E310000}"/>
    <cellStyle name="Comma 2 6 5 6 3" xfId="6365" xr:uid="{00000000-0005-0000-0000-00003F310000}"/>
    <cellStyle name="Comma 2 6 5 7" xfId="9457" xr:uid="{00000000-0005-0000-0000-000040310000}"/>
    <cellStyle name="Comma 2 6 5 8" xfId="4835" xr:uid="{00000000-0005-0000-0000-000041310000}"/>
    <cellStyle name="Comma 2 6 6" xfId="254" xr:uid="{00000000-0005-0000-0000-000042310000}"/>
    <cellStyle name="Comma 2 6 6 2" xfId="865" xr:uid="{00000000-0005-0000-0000-000043310000}"/>
    <cellStyle name="Comma 2 6 6 2 2" xfId="1476" xr:uid="{00000000-0005-0000-0000-000044310000}"/>
    <cellStyle name="Comma 2 6 6 2 2 2" xfId="3022" xr:uid="{00000000-0005-0000-0000-000045310000}"/>
    <cellStyle name="Comma 2 6 6 2 2 2 2" xfId="12317" xr:uid="{00000000-0005-0000-0000-000046310000}"/>
    <cellStyle name="Comma 2 6 6 2 2 2 3" xfId="9225" xr:uid="{00000000-0005-0000-0000-000047310000}"/>
    <cellStyle name="Comma 2 6 6 2 2 3" xfId="4568" xr:uid="{00000000-0005-0000-0000-000048310000}"/>
    <cellStyle name="Comma 2 6 6 2 2 3 2" xfId="13863" xr:uid="{00000000-0005-0000-0000-000049310000}"/>
    <cellStyle name="Comma 2 6 6 2 2 3 3" xfId="7679" xr:uid="{00000000-0005-0000-0000-00004A310000}"/>
    <cellStyle name="Comma 2 6 6 2 2 4" xfId="10771" xr:uid="{00000000-0005-0000-0000-00004B310000}"/>
    <cellStyle name="Comma 2 6 6 2 2 5" xfId="6133" xr:uid="{00000000-0005-0000-0000-00004C310000}"/>
    <cellStyle name="Comma 2 6 6 2 3" xfId="2087" xr:uid="{00000000-0005-0000-0000-00004D310000}"/>
    <cellStyle name="Comma 2 6 6 2 3 2" xfId="11382" xr:uid="{00000000-0005-0000-0000-00004E310000}"/>
    <cellStyle name="Comma 2 6 6 2 3 3" xfId="8290" xr:uid="{00000000-0005-0000-0000-00004F310000}"/>
    <cellStyle name="Comma 2 6 6 2 4" xfId="3957" xr:uid="{00000000-0005-0000-0000-000050310000}"/>
    <cellStyle name="Comma 2 6 6 2 4 2" xfId="13252" xr:uid="{00000000-0005-0000-0000-000051310000}"/>
    <cellStyle name="Comma 2 6 6 2 4 3" xfId="7068" xr:uid="{00000000-0005-0000-0000-000052310000}"/>
    <cellStyle name="Comma 2 6 6 2 5" xfId="10160" xr:uid="{00000000-0005-0000-0000-000053310000}"/>
    <cellStyle name="Comma 2 6 6 2 6" xfId="5198" xr:uid="{00000000-0005-0000-0000-000054310000}"/>
    <cellStyle name="Comma 2 6 6 3" xfId="1189" xr:uid="{00000000-0005-0000-0000-000055310000}"/>
    <cellStyle name="Comma 2 6 6 3 2" xfId="2411" xr:uid="{00000000-0005-0000-0000-000056310000}"/>
    <cellStyle name="Comma 2 6 6 3 2 2" xfId="11706" xr:uid="{00000000-0005-0000-0000-000057310000}"/>
    <cellStyle name="Comma 2 6 6 3 2 3" xfId="8614" xr:uid="{00000000-0005-0000-0000-000058310000}"/>
    <cellStyle name="Comma 2 6 6 3 3" xfId="4281" xr:uid="{00000000-0005-0000-0000-000059310000}"/>
    <cellStyle name="Comma 2 6 6 3 3 2" xfId="13576" xr:uid="{00000000-0005-0000-0000-00005A310000}"/>
    <cellStyle name="Comma 2 6 6 3 3 3" xfId="7392" xr:uid="{00000000-0005-0000-0000-00005B310000}"/>
    <cellStyle name="Comma 2 6 6 3 4" xfId="10484" xr:uid="{00000000-0005-0000-0000-00005C310000}"/>
    <cellStyle name="Comma 2 6 6 3 5" xfId="5522" xr:uid="{00000000-0005-0000-0000-00005D310000}"/>
    <cellStyle name="Comma 2 6 6 4" xfId="432" xr:uid="{00000000-0005-0000-0000-00005E310000}"/>
    <cellStyle name="Comma 2 6 6 4 2" xfId="2589" xr:uid="{00000000-0005-0000-0000-00005F310000}"/>
    <cellStyle name="Comma 2 6 6 4 2 2" xfId="11884" xr:uid="{00000000-0005-0000-0000-000060310000}"/>
    <cellStyle name="Comma 2 6 6 4 2 3" xfId="8792" xr:uid="{00000000-0005-0000-0000-000061310000}"/>
    <cellStyle name="Comma 2 6 6 4 3" xfId="3524" xr:uid="{00000000-0005-0000-0000-000062310000}"/>
    <cellStyle name="Comma 2 6 6 4 3 2" xfId="12819" xr:uid="{00000000-0005-0000-0000-000063310000}"/>
    <cellStyle name="Comma 2 6 6 4 3 3" xfId="6635" xr:uid="{00000000-0005-0000-0000-000064310000}"/>
    <cellStyle name="Comma 2 6 6 4 4" xfId="9727" xr:uid="{00000000-0005-0000-0000-000065310000}"/>
    <cellStyle name="Comma 2 6 6 4 5" xfId="5700" xr:uid="{00000000-0005-0000-0000-000066310000}"/>
    <cellStyle name="Comma 2 6 6 5" xfId="1654" xr:uid="{00000000-0005-0000-0000-000067310000}"/>
    <cellStyle name="Comma 2 6 6 5 2" xfId="10949" xr:uid="{00000000-0005-0000-0000-000068310000}"/>
    <cellStyle name="Comma 2 6 6 5 3" xfId="7857" xr:uid="{00000000-0005-0000-0000-000069310000}"/>
    <cellStyle name="Comma 2 6 6 6" xfId="3346" xr:uid="{00000000-0005-0000-0000-00006A310000}"/>
    <cellStyle name="Comma 2 6 6 6 2" xfId="12641" xr:uid="{00000000-0005-0000-0000-00006B310000}"/>
    <cellStyle name="Comma 2 6 6 6 3" xfId="6457" xr:uid="{00000000-0005-0000-0000-00006C310000}"/>
    <cellStyle name="Comma 2 6 6 7" xfId="9549" xr:uid="{00000000-0005-0000-0000-00006D310000}"/>
    <cellStyle name="Comma 2 6 6 8" xfId="4765" xr:uid="{00000000-0005-0000-0000-00006E310000}"/>
    <cellStyle name="Comma 2 6 7" xfId="92" xr:uid="{00000000-0005-0000-0000-00006F310000}"/>
    <cellStyle name="Comma 2 6 7 2" xfId="703" xr:uid="{00000000-0005-0000-0000-000070310000}"/>
    <cellStyle name="Comma 2 6 7 2 2" xfId="1350" xr:uid="{00000000-0005-0000-0000-000071310000}"/>
    <cellStyle name="Comma 2 6 7 2 2 2" xfId="2860" xr:uid="{00000000-0005-0000-0000-000072310000}"/>
    <cellStyle name="Comma 2 6 7 2 2 2 2" xfId="12155" xr:uid="{00000000-0005-0000-0000-000073310000}"/>
    <cellStyle name="Comma 2 6 7 2 2 2 3" xfId="9063" xr:uid="{00000000-0005-0000-0000-000074310000}"/>
    <cellStyle name="Comma 2 6 7 2 2 3" xfId="4442" xr:uid="{00000000-0005-0000-0000-000075310000}"/>
    <cellStyle name="Comma 2 6 7 2 2 3 2" xfId="13737" xr:uid="{00000000-0005-0000-0000-000076310000}"/>
    <cellStyle name="Comma 2 6 7 2 2 3 3" xfId="7553" xr:uid="{00000000-0005-0000-0000-000077310000}"/>
    <cellStyle name="Comma 2 6 7 2 2 4" xfId="10645" xr:uid="{00000000-0005-0000-0000-000078310000}"/>
    <cellStyle name="Comma 2 6 7 2 2 5" xfId="5971" xr:uid="{00000000-0005-0000-0000-000079310000}"/>
    <cellStyle name="Comma 2 6 7 2 3" xfId="1925" xr:uid="{00000000-0005-0000-0000-00007A310000}"/>
    <cellStyle name="Comma 2 6 7 2 3 2" xfId="11220" xr:uid="{00000000-0005-0000-0000-00007B310000}"/>
    <cellStyle name="Comma 2 6 7 2 3 3" xfId="8128" xr:uid="{00000000-0005-0000-0000-00007C310000}"/>
    <cellStyle name="Comma 2 6 7 2 4" xfId="3795" xr:uid="{00000000-0005-0000-0000-00007D310000}"/>
    <cellStyle name="Comma 2 6 7 2 4 2" xfId="13090" xr:uid="{00000000-0005-0000-0000-00007E310000}"/>
    <cellStyle name="Comma 2 6 7 2 4 3" xfId="6906" xr:uid="{00000000-0005-0000-0000-00007F310000}"/>
    <cellStyle name="Comma 2 6 7 2 5" xfId="9998" xr:uid="{00000000-0005-0000-0000-000080310000}"/>
    <cellStyle name="Comma 2 6 7 2 6" xfId="5036" xr:uid="{00000000-0005-0000-0000-000081310000}"/>
    <cellStyle name="Comma 2 6 7 3" xfId="1027" xr:uid="{00000000-0005-0000-0000-000082310000}"/>
    <cellStyle name="Comma 2 6 7 3 2" xfId="2249" xr:uid="{00000000-0005-0000-0000-000083310000}"/>
    <cellStyle name="Comma 2 6 7 3 2 2" xfId="11544" xr:uid="{00000000-0005-0000-0000-000084310000}"/>
    <cellStyle name="Comma 2 6 7 3 2 3" xfId="8452" xr:uid="{00000000-0005-0000-0000-000085310000}"/>
    <cellStyle name="Comma 2 6 7 3 3" xfId="4119" xr:uid="{00000000-0005-0000-0000-000086310000}"/>
    <cellStyle name="Comma 2 6 7 3 3 2" xfId="13414" xr:uid="{00000000-0005-0000-0000-000087310000}"/>
    <cellStyle name="Comma 2 6 7 3 3 3" xfId="7230" xr:uid="{00000000-0005-0000-0000-000088310000}"/>
    <cellStyle name="Comma 2 6 7 3 4" xfId="10322" xr:uid="{00000000-0005-0000-0000-000089310000}"/>
    <cellStyle name="Comma 2 6 7 3 5" xfId="5360" xr:uid="{00000000-0005-0000-0000-00008A310000}"/>
    <cellStyle name="Comma 2 6 7 4" xfId="591" xr:uid="{00000000-0005-0000-0000-00008B310000}"/>
    <cellStyle name="Comma 2 6 7 4 2" xfId="2748" xr:uid="{00000000-0005-0000-0000-00008C310000}"/>
    <cellStyle name="Comma 2 6 7 4 2 2" xfId="12043" xr:uid="{00000000-0005-0000-0000-00008D310000}"/>
    <cellStyle name="Comma 2 6 7 4 2 3" xfId="8951" xr:uid="{00000000-0005-0000-0000-00008E310000}"/>
    <cellStyle name="Comma 2 6 7 4 3" xfId="3683" xr:uid="{00000000-0005-0000-0000-00008F310000}"/>
    <cellStyle name="Comma 2 6 7 4 3 2" xfId="12978" xr:uid="{00000000-0005-0000-0000-000090310000}"/>
    <cellStyle name="Comma 2 6 7 4 3 3" xfId="6794" xr:uid="{00000000-0005-0000-0000-000091310000}"/>
    <cellStyle name="Comma 2 6 7 4 4" xfId="9886" xr:uid="{00000000-0005-0000-0000-000092310000}"/>
    <cellStyle name="Comma 2 6 7 4 5" xfId="5859" xr:uid="{00000000-0005-0000-0000-000093310000}"/>
    <cellStyle name="Comma 2 6 7 5" xfId="1813" xr:uid="{00000000-0005-0000-0000-000094310000}"/>
    <cellStyle name="Comma 2 6 7 5 2" xfId="11108" xr:uid="{00000000-0005-0000-0000-000095310000}"/>
    <cellStyle name="Comma 2 6 7 5 3" xfId="8016" xr:uid="{00000000-0005-0000-0000-000096310000}"/>
    <cellStyle name="Comma 2 6 7 6" xfId="3184" xr:uid="{00000000-0005-0000-0000-000097310000}"/>
    <cellStyle name="Comma 2 6 7 6 2" xfId="12479" xr:uid="{00000000-0005-0000-0000-000098310000}"/>
    <cellStyle name="Comma 2 6 7 6 3" xfId="6295" xr:uid="{00000000-0005-0000-0000-000099310000}"/>
    <cellStyle name="Comma 2 6 7 7" xfId="9387" xr:uid="{00000000-0005-0000-0000-00009A310000}"/>
    <cellStyle name="Comma 2 6 7 8" xfId="4924" xr:uid="{00000000-0005-0000-0000-00009B310000}"/>
    <cellStyle name="Comma 2 6 8" xfId="629" xr:uid="{00000000-0005-0000-0000-00009C310000}"/>
    <cellStyle name="Comma 2 6 8 2" xfId="1277" xr:uid="{00000000-0005-0000-0000-00009D310000}"/>
    <cellStyle name="Comma 2 6 8 2 2" xfId="2786" xr:uid="{00000000-0005-0000-0000-00009E310000}"/>
    <cellStyle name="Comma 2 6 8 2 2 2" xfId="12081" xr:uid="{00000000-0005-0000-0000-00009F310000}"/>
    <cellStyle name="Comma 2 6 8 2 2 3" xfId="8989" xr:uid="{00000000-0005-0000-0000-0000A0310000}"/>
    <cellStyle name="Comma 2 6 8 2 3" xfId="4369" xr:uid="{00000000-0005-0000-0000-0000A1310000}"/>
    <cellStyle name="Comma 2 6 8 2 3 2" xfId="13664" xr:uid="{00000000-0005-0000-0000-0000A2310000}"/>
    <cellStyle name="Comma 2 6 8 2 3 3" xfId="7480" xr:uid="{00000000-0005-0000-0000-0000A3310000}"/>
    <cellStyle name="Comma 2 6 8 2 4" xfId="10572" xr:uid="{00000000-0005-0000-0000-0000A4310000}"/>
    <cellStyle name="Comma 2 6 8 2 5" xfId="5897" xr:uid="{00000000-0005-0000-0000-0000A5310000}"/>
    <cellStyle name="Comma 2 6 8 3" xfId="1851" xr:uid="{00000000-0005-0000-0000-0000A6310000}"/>
    <cellStyle name="Comma 2 6 8 3 2" xfId="11146" xr:uid="{00000000-0005-0000-0000-0000A7310000}"/>
    <cellStyle name="Comma 2 6 8 3 3" xfId="8054" xr:uid="{00000000-0005-0000-0000-0000A8310000}"/>
    <cellStyle name="Comma 2 6 8 4" xfId="3721" xr:uid="{00000000-0005-0000-0000-0000A9310000}"/>
    <cellStyle name="Comma 2 6 8 4 2" xfId="13016" xr:uid="{00000000-0005-0000-0000-0000AA310000}"/>
    <cellStyle name="Comma 2 6 8 4 3" xfId="6832" xr:uid="{00000000-0005-0000-0000-0000AB310000}"/>
    <cellStyle name="Comma 2 6 8 5" xfId="9924" xr:uid="{00000000-0005-0000-0000-0000AC310000}"/>
    <cellStyle name="Comma 2 6 8 6" xfId="4962" xr:uid="{00000000-0005-0000-0000-0000AD310000}"/>
    <cellStyle name="Comma 2 6 9" xfId="953" xr:uid="{00000000-0005-0000-0000-0000AE310000}"/>
    <cellStyle name="Comma 2 6 9 2" xfId="2175" xr:uid="{00000000-0005-0000-0000-0000AF310000}"/>
    <cellStyle name="Comma 2 6 9 2 2" xfId="11470" xr:uid="{00000000-0005-0000-0000-0000B0310000}"/>
    <cellStyle name="Comma 2 6 9 2 3" xfId="8378" xr:uid="{00000000-0005-0000-0000-0000B1310000}"/>
    <cellStyle name="Comma 2 6 9 3" xfId="4045" xr:uid="{00000000-0005-0000-0000-0000B2310000}"/>
    <cellStyle name="Comma 2 6 9 3 2" xfId="13340" xr:uid="{00000000-0005-0000-0000-0000B3310000}"/>
    <cellStyle name="Comma 2 6 9 3 3" xfId="7156" xr:uid="{00000000-0005-0000-0000-0000B4310000}"/>
    <cellStyle name="Comma 2 6 9 4" xfId="10248" xr:uid="{00000000-0005-0000-0000-0000B5310000}"/>
    <cellStyle name="Comma 2 6 9 5" xfId="5286" xr:uid="{00000000-0005-0000-0000-0000B6310000}"/>
    <cellStyle name="Comma 2 7" xfId="16" xr:uid="{00000000-0005-0000-0000-0000B7310000}"/>
    <cellStyle name="Comma 2 7 10" xfId="1579" xr:uid="{00000000-0005-0000-0000-0000B8310000}"/>
    <cellStyle name="Comma 2 7 10 2" xfId="10874" xr:uid="{00000000-0005-0000-0000-0000B9310000}"/>
    <cellStyle name="Comma 2 7 10 3" xfId="7782" xr:uid="{00000000-0005-0000-0000-0000BA310000}"/>
    <cellStyle name="Comma 2 7 11" xfId="3108" xr:uid="{00000000-0005-0000-0000-0000BB310000}"/>
    <cellStyle name="Comma 2 7 11 2" xfId="12403" xr:uid="{00000000-0005-0000-0000-0000BC310000}"/>
    <cellStyle name="Comma 2 7 11 3" xfId="6219" xr:uid="{00000000-0005-0000-0000-0000BD310000}"/>
    <cellStyle name="Comma 2 7 12" xfId="9311" xr:uid="{00000000-0005-0000-0000-0000BE310000}"/>
    <cellStyle name="Comma 2 7 13" xfId="4690" xr:uid="{00000000-0005-0000-0000-0000BF310000}"/>
    <cellStyle name="Comma 2 7 2" xfId="36" xr:uid="{00000000-0005-0000-0000-0000C0310000}"/>
    <cellStyle name="Comma 2 7 2 10" xfId="3128" xr:uid="{00000000-0005-0000-0000-0000C1310000}"/>
    <cellStyle name="Comma 2 7 2 10 2" xfId="12423" xr:uid="{00000000-0005-0000-0000-0000C2310000}"/>
    <cellStyle name="Comma 2 7 2 10 3" xfId="6239" xr:uid="{00000000-0005-0000-0000-0000C3310000}"/>
    <cellStyle name="Comma 2 7 2 11" xfId="9331" xr:uid="{00000000-0005-0000-0000-0000C4310000}"/>
    <cellStyle name="Comma 2 7 2 12" xfId="4710" xr:uid="{00000000-0005-0000-0000-0000C5310000}"/>
    <cellStyle name="Comma 2 7 2 2" xfId="73" xr:uid="{00000000-0005-0000-0000-0000C6310000}"/>
    <cellStyle name="Comma 2 7 2 2 10" xfId="9368" xr:uid="{00000000-0005-0000-0000-0000C7310000}"/>
    <cellStyle name="Comma 2 7 2 2 11" xfId="4746" xr:uid="{00000000-0005-0000-0000-0000C8310000}"/>
    <cellStyle name="Comma 2 7 2 2 2" xfId="235" xr:uid="{00000000-0005-0000-0000-0000C9310000}"/>
    <cellStyle name="Comma 2 7 2 2 2 2" xfId="846" xr:uid="{00000000-0005-0000-0000-0000CA310000}"/>
    <cellStyle name="Comma 2 7 2 2 2 2 2" xfId="1457" xr:uid="{00000000-0005-0000-0000-0000CB310000}"/>
    <cellStyle name="Comma 2 7 2 2 2 2 2 2" xfId="3003" xr:uid="{00000000-0005-0000-0000-0000CC310000}"/>
    <cellStyle name="Comma 2 7 2 2 2 2 2 2 2" xfId="12298" xr:uid="{00000000-0005-0000-0000-0000CD310000}"/>
    <cellStyle name="Comma 2 7 2 2 2 2 2 2 3" xfId="9206" xr:uid="{00000000-0005-0000-0000-0000CE310000}"/>
    <cellStyle name="Comma 2 7 2 2 2 2 2 3" xfId="4549" xr:uid="{00000000-0005-0000-0000-0000CF310000}"/>
    <cellStyle name="Comma 2 7 2 2 2 2 2 3 2" xfId="13844" xr:uid="{00000000-0005-0000-0000-0000D0310000}"/>
    <cellStyle name="Comma 2 7 2 2 2 2 2 3 3" xfId="7660" xr:uid="{00000000-0005-0000-0000-0000D1310000}"/>
    <cellStyle name="Comma 2 7 2 2 2 2 2 4" xfId="10752" xr:uid="{00000000-0005-0000-0000-0000D2310000}"/>
    <cellStyle name="Comma 2 7 2 2 2 2 2 5" xfId="6114" xr:uid="{00000000-0005-0000-0000-0000D3310000}"/>
    <cellStyle name="Comma 2 7 2 2 2 2 3" xfId="2068" xr:uid="{00000000-0005-0000-0000-0000D4310000}"/>
    <cellStyle name="Comma 2 7 2 2 2 2 3 2" xfId="11363" xr:uid="{00000000-0005-0000-0000-0000D5310000}"/>
    <cellStyle name="Comma 2 7 2 2 2 2 3 3" xfId="8271" xr:uid="{00000000-0005-0000-0000-0000D6310000}"/>
    <cellStyle name="Comma 2 7 2 2 2 2 4" xfId="3938" xr:uid="{00000000-0005-0000-0000-0000D7310000}"/>
    <cellStyle name="Comma 2 7 2 2 2 2 4 2" xfId="13233" xr:uid="{00000000-0005-0000-0000-0000D8310000}"/>
    <cellStyle name="Comma 2 7 2 2 2 2 4 3" xfId="7049" xr:uid="{00000000-0005-0000-0000-0000D9310000}"/>
    <cellStyle name="Comma 2 7 2 2 2 2 5" xfId="10141" xr:uid="{00000000-0005-0000-0000-0000DA310000}"/>
    <cellStyle name="Comma 2 7 2 2 2 2 6" xfId="5179" xr:uid="{00000000-0005-0000-0000-0000DB310000}"/>
    <cellStyle name="Comma 2 7 2 2 2 3" xfId="1170" xr:uid="{00000000-0005-0000-0000-0000DC310000}"/>
    <cellStyle name="Comma 2 7 2 2 2 3 2" xfId="2392" xr:uid="{00000000-0005-0000-0000-0000DD310000}"/>
    <cellStyle name="Comma 2 7 2 2 2 3 2 2" xfId="11687" xr:uid="{00000000-0005-0000-0000-0000DE310000}"/>
    <cellStyle name="Comma 2 7 2 2 2 3 2 3" xfId="8595" xr:uid="{00000000-0005-0000-0000-0000DF310000}"/>
    <cellStyle name="Comma 2 7 2 2 2 3 3" xfId="4262" xr:uid="{00000000-0005-0000-0000-0000E0310000}"/>
    <cellStyle name="Comma 2 7 2 2 2 3 3 2" xfId="13557" xr:uid="{00000000-0005-0000-0000-0000E1310000}"/>
    <cellStyle name="Comma 2 7 2 2 2 3 3 3" xfId="7373" xr:uid="{00000000-0005-0000-0000-0000E2310000}"/>
    <cellStyle name="Comma 2 7 2 2 2 3 4" xfId="10465" xr:uid="{00000000-0005-0000-0000-0000E3310000}"/>
    <cellStyle name="Comma 2 7 2 2 2 3 5" xfId="5503" xr:uid="{00000000-0005-0000-0000-0000E4310000}"/>
    <cellStyle name="Comma 2 7 2 2 2 4" xfId="575" xr:uid="{00000000-0005-0000-0000-0000E5310000}"/>
    <cellStyle name="Comma 2 7 2 2 2 4 2" xfId="2732" xr:uid="{00000000-0005-0000-0000-0000E6310000}"/>
    <cellStyle name="Comma 2 7 2 2 2 4 2 2" xfId="12027" xr:uid="{00000000-0005-0000-0000-0000E7310000}"/>
    <cellStyle name="Comma 2 7 2 2 2 4 2 3" xfId="8935" xr:uid="{00000000-0005-0000-0000-0000E8310000}"/>
    <cellStyle name="Comma 2 7 2 2 2 4 3" xfId="3667" xr:uid="{00000000-0005-0000-0000-0000E9310000}"/>
    <cellStyle name="Comma 2 7 2 2 2 4 3 2" xfId="12962" xr:uid="{00000000-0005-0000-0000-0000EA310000}"/>
    <cellStyle name="Comma 2 7 2 2 2 4 3 3" xfId="6778" xr:uid="{00000000-0005-0000-0000-0000EB310000}"/>
    <cellStyle name="Comma 2 7 2 2 2 4 4" xfId="9870" xr:uid="{00000000-0005-0000-0000-0000EC310000}"/>
    <cellStyle name="Comma 2 7 2 2 2 4 5" xfId="5843" xr:uid="{00000000-0005-0000-0000-0000ED310000}"/>
    <cellStyle name="Comma 2 7 2 2 2 5" xfId="1797" xr:uid="{00000000-0005-0000-0000-0000EE310000}"/>
    <cellStyle name="Comma 2 7 2 2 2 5 2" xfId="11092" xr:uid="{00000000-0005-0000-0000-0000EF310000}"/>
    <cellStyle name="Comma 2 7 2 2 2 5 3" xfId="8000" xr:uid="{00000000-0005-0000-0000-0000F0310000}"/>
    <cellStyle name="Comma 2 7 2 2 2 6" xfId="3327" xr:uid="{00000000-0005-0000-0000-0000F1310000}"/>
    <cellStyle name="Comma 2 7 2 2 2 6 2" xfId="12622" xr:uid="{00000000-0005-0000-0000-0000F2310000}"/>
    <cellStyle name="Comma 2 7 2 2 2 6 3" xfId="6438" xr:uid="{00000000-0005-0000-0000-0000F3310000}"/>
    <cellStyle name="Comma 2 7 2 2 2 7" xfId="9530" xr:uid="{00000000-0005-0000-0000-0000F4310000}"/>
    <cellStyle name="Comma 2 7 2 2 2 8" xfId="4908" xr:uid="{00000000-0005-0000-0000-0000F5310000}"/>
    <cellStyle name="Comma 2 7 2 2 3" xfId="308" xr:uid="{00000000-0005-0000-0000-0000F6310000}"/>
    <cellStyle name="Comma 2 7 2 2 3 2" xfId="919" xr:uid="{00000000-0005-0000-0000-0000F7310000}"/>
    <cellStyle name="Comma 2 7 2 2 3 2 2" xfId="1530" xr:uid="{00000000-0005-0000-0000-0000F8310000}"/>
    <cellStyle name="Comma 2 7 2 2 3 2 2 2" xfId="3076" xr:uid="{00000000-0005-0000-0000-0000F9310000}"/>
    <cellStyle name="Comma 2 7 2 2 3 2 2 2 2" xfId="12371" xr:uid="{00000000-0005-0000-0000-0000FA310000}"/>
    <cellStyle name="Comma 2 7 2 2 3 2 2 2 3" xfId="9279" xr:uid="{00000000-0005-0000-0000-0000FB310000}"/>
    <cellStyle name="Comma 2 7 2 2 3 2 2 3" xfId="4622" xr:uid="{00000000-0005-0000-0000-0000FC310000}"/>
    <cellStyle name="Comma 2 7 2 2 3 2 2 3 2" xfId="13917" xr:uid="{00000000-0005-0000-0000-0000FD310000}"/>
    <cellStyle name="Comma 2 7 2 2 3 2 2 3 3" xfId="7733" xr:uid="{00000000-0005-0000-0000-0000FE310000}"/>
    <cellStyle name="Comma 2 7 2 2 3 2 2 4" xfId="10825" xr:uid="{00000000-0005-0000-0000-0000FF310000}"/>
    <cellStyle name="Comma 2 7 2 2 3 2 2 5" xfId="6187" xr:uid="{00000000-0005-0000-0000-000000320000}"/>
    <cellStyle name="Comma 2 7 2 2 3 2 3" xfId="2141" xr:uid="{00000000-0005-0000-0000-000001320000}"/>
    <cellStyle name="Comma 2 7 2 2 3 2 3 2" xfId="11436" xr:uid="{00000000-0005-0000-0000-000002320000}"/>
    <cellStyle name="Comma 2 7 2 2 3 2 3 3" xfId="8344" xr:uid="{00000000-0005-0000-0000-000003320000}"/>
    <cellStyle name="Comma 2 7 2 2 3 2 4" xfId="4011" xr:uid="{00000000-0005-0000-0000-000004320000}"/>
    <cellStyle name="Comma 2 7 2 2 3 2 4 2" xfId="13306" xr:uid="{00000000-0005-0000-0000-000005320000}"/>
    <cellStyle name="Comma 2 7 2 2 3 2 4 3" xfId="7122" xr:uid="{00000000-0005-0000-0000-000006320000}"/>
    <cellStyle name="Comma 2 7 2 2 3 2 5" xfId="10214" xr:uid="{00000000-0005-0000-0000-000007320000}"/>
    <cellStyle name="Comma 2 7 2 2 3 2 6" xfId="5252" xr:uid="{00000000-0005-0000-0000-000008320000}"/>
    <cellStyle name="Comma 2 7 2 2 3 3" xfId="1243" xr:uid="{00000000-0005-0000-0000-000009320000}"/>
    <cellStyle name="Comma 2 7 2 2 3 3 2" xfId="2465" xr:uid="{00000000-0005-0000-0000-00000A320000}"/>
    <cellStyle name="Comma 2 7 2 2 3 3 2 2" xfId="11760" xr:uid="{00000000-0005-0000-0000-00000B320000}"/>
    <cellStyle name="Comma 2 7 2 2 3 3 2 3" xfId="8668" xr:uid="{00000000-0005-0000-0000-00000C320000}"/>
    <cellStyle name="Comma 2 7 2 2 3 3 3" xfId="4335" xr:uid="{00000000-0005-0000-0000-00000D320000}"/>
    <cellStyle name="Comma 2 7 2 2 3 3 3 2" xfId="13630" xr:uid="{00000000-0005-0000-0000-00000E320000}"/>
    <cellStyle name="Comma 2 7 2 2 3 3 3 3" xfId="7446" xr:uid="{00000000-0005-0000-0000-00000F320000}"/>
    <cellStyle name="Comma 2 7 2 2 3 3 4" xfId="10538" xr:uid="{00000000-0005-0000-0000-000010320000}"/>
    <cellStyle name="Comma 2 7 2 2 3 3 5" xfId="5576" xr:uid="{00000000-0005-0000-0000-000011320000}"/>
    <cellStyle name="Comma 2 7 2 2 3 4" xfId="486" xr:uid="{00000000-0005-0000-0000-000012320000}"/>
    <cellStyle name="Comma 2 7 2 2 3 4 2" xfId="2643" xr:uid="{00000000-0005-0000-0000-000013320000}"/>
    <cellStyle name="Comma 2 7 2 2 3 4 2 2" xfId="11938" xr:uid="{00000000-0005-0000-0000-000014320000}"/>
    <cellStyle name="Comma 2 7 2 2 3 4 2 3" xfId="8846" xr:uid="{00000000-0005-0000-0000-000015320000}"/>
    <cellStyle name="Comma 2 7 2 2 3 4 3" xfId="3578" xr:uid="{00000000-0005-0000-0000-000016320000}"/>
    <cellStyle name="Comma 2 7 2 2 3 4 3 2" xfId="12873" xr:uid="{00000000-0005-0000-0000-000017320000}"/>
    <cellStyle name="Comma 2 7 2 2 3 4 3 3" xfId="6689" xr:uid="{00000000-0005-0000-0000-000018320000}"/>
    <cellStyle name="Comma 2 7 2 2 3 4 4" xfId="9781" xr:uid="{00000000-0005-0000-0000-000019320000}"/>
    <cellStyle name="Comma 2 7 2 2 3 4 5" xfId="5754" xr:uid="{00000000-0005-0000-0000-00001A320000}"/>
    <cellStyle name="Comma 2 7 2 2 3 5" xfId="1708" xr:uid="{00000000-0005-0000-0000-00001B320000}"/>
    <cellStyle name="Comma 2 7 2 2 3 5 2" xfId="11003" xr:uid="{00000000-0005-0000-0000-00001C320000}"/>
    <cellStyle name="Comma 2 7 2 2 3 5 3" xfId="7911" xr:uid="{00000000-0005-0000-0000-00001D320000}"/>
    <cellStyle name="Comma 2 7 2 2 3 6" xfId="3400" xr:uid="{00000000-0005-0000-0000-00001E320000}"/>
    <cellStyle name="Comma 2 7 2 2 3 6 2" xfId="12695" xr:uid="{00000000-0005-0000-0000-00001F320000}"/>
    <cellStyle name="Comma 2 7 2 2 3 6 3" xfId="6511" xr:uid="{00000000-0005-0000-0000-000020320000}"/>
    <cellStyle name="Comma 2 7 2 2 3 7" xfId="9603" xr:uid="{00000000-0005-0000-0000-000021320000}"/>
    <cellStyle name="Comma 2 7 2 2 3 8" xfId="4819" xr:uid="{00000000-0005-0000-0000-000022320000}"/>
    <cellStyle name="Comma 2 7 2 2 4" xfId="146" xr:uid="{00000000-0005-0000-0000-000023320000}"/>
    <cellStyle name="Comma 2 7 2 2 4 2" xfId="1081" xr:uid="{00000000-0005-0000-0000-000024320000}"/>
    <cellStyle name="Comma 2 7 2 2 4 2 2" xfId="2303" xr:uid="{00000000-0005-0000-0000-000025320000}"/>
    <cellStyle name="Comma 2 7 2 2 4 2 2 2" xfId="11598" xr:uid="{00000000-0005-0000-0000-000026320000}"/>
    <cellStyle name="Comma 2 7 2 2 4 2 2 3" xfId="8506" xr:uid="{00000000-0005-0000-0000-000027320000}"/>
    <cellStyle name="Comma 2 7 2 2 4 2 3" xfId="4173" xr:uid="{00000000-0005-0000-0000-000028320000}"/>
    <cellStyle name="Comma 2 7 2 2 4 2 3 2" xfId="13468" xr:uid="{00000000-0005-0000-0000-000029320000}"/>
    <cellStyle name="Comma 2 7 2 2 4 2 3 3" xfId="7284" xr:uid="{00000000-0005-0000-0000-00002A320000}"/>
    <cellStyle name="Comma 2 7 2 2 4 2 4" xfId="10376" xr:uid="{00000000-0005-0000-0000-00002B320000}"/>
    <cellStyle name="Comma 2 7 2 2 4 2 5" xfId="5414" xr:uid="{00000000-0005-0000-0000-00002C320000}"/>
    <cellStyle name="Comma 2 7 2 2 4 3" xfId="757" xr:uid="{00000000-0005-0000-0000-00002D320000}"/>
    <cellStyle name="Comma 2 7 2 2 4 3 2" xfId="2914" xr:uid="{00000000-0005-0000-0000-00002E320000}"/>
    <cellStyle name="Comma 2 7 2 2 4 3 2 2" xfId="12209" xr:uid="{00000000-0005-0000-0000-00002F320000}"/>
    <cellStyle name="Comma 2 7 2 2 4 3 2 3" xfId="9117" xr:uid="{00000000-0005-0000-0000-000030320000}"/>
    <cellStyle name="Comma 2 7 2 2 4 3 3" xfId="3849" xr:uid="{00000000-0005-0000-0000-000031320000}"/>
    <cellStyle name="Comma 2 7 2 2 4 3 3 2" xfId="13144" xr:uid="{00000000-0005-0000-0000-000032320000}"/>
    <cellStyle name="Comma 2 7 2 2 4 3 3 3" xfId="6960" xr:uid="{00000000-0005-0000-0000-000033320000}"/>
    <cellStyle name="Comma 2 7 2 2 4 3 4" xfId="10052" xr:uid="{00000000-0005-0000-0000-000034320000}"/>
    <cellStyle name="Comma 2 7 2 2 4 3 5" xfId="6025" xr:uid="{00000000-0005-0000-0000-000035320000}"/>
    <cellStyle name="Comma 2 7 2 2 4 4" xfId="1979" xr:uid="{00000000-0005-0000-0000-000036320000}"/>
    <cellStyle name="Comma 2 7 2 2 4 4 2" xfId="11274" xr:uid="{00000000-0005-0000-0000-000037320000}"/>
    <cellStyle name="Comma 2 7 2 2 4 4 3" xfId="8182" xr:uid="{00000000-0005-0000-0000-000038320000}"/>
    <cellStyle name="Comma 2 7 2 2 4 5" xfId="3238" xr:uid="{00000000-0005-0000-0000-000039320000}"/>
    <cellStyle name="Comma 2 7 2 2 4 5 2" xfId="12533" xr:uid="{00000000-0005-0000-0000-00003A320000}"/>
    <cellStyle name="Comma 2 7 2 2 4 5 3" xfId="6349" xr:uid="{00000000-0005-0000-0000-00003B320000}"/>
    <cellStyle name="Comma 2 7 2 2 4 6" xfId="9441" xr:uid="{00000000-0005-0000-0000-00003C320000}"/>
    <cellStyle name="Comma 2 7 2 2 4 7" xfId="5090" xr:uid="{00000000-0005-0000-0000-00003D320000}"/>
    <cellStyle name="Comma 2 7 2 2 5" xfId="684" xr:uid="{00000000-0005-0000-0000-00003E320000}"/>
    <cellStyle name="Comma 2 7 2 2 5 2" xfId="1332" xr:uid="{00000000-0005-0000-0000-00003F320000}"/>
    <cellStyle name="Comma 2 7 2 2 5 2 2" xfId="2841" xr:uid="{00000000-0005-0000-0000-000040320000}"/>
    <cellStyle name="Comma 2 7 2 2 5 2 2 2" xfId="12136" xr:uid="{00000000-0005-0000-0000-000041320000}"/>
    <cellStyle name="Comma 2 7 2 2 5 2 2 3" xfId="9044" xr:uid="{00000000-0005-0000-0000-000042320000}"/>
    <cellStyle name="Comma 2 7 2 2 5 2 3" xfId="4424" xr:uid="{00000000-0005-0000-0000-000043320000}"/>
    <cellStyle name="Comma 2 7 2 2 5 2 3 2" xfId="13719" xr:uid="{00000000-0005-0000-0000-000044320000}"/>
    <cellStyle name="Comma 2 7 2 2 5 2 3 3" xfId="7535" xr:uid="{00000000-0005-0000-0000-000045320000}"/>
    <cellStyle name="Comma 2 7 2 2 5 2 4" xfId="10627" xr:uid="{00000000-0005-0000-0000-000046320000}"/>
    <cellStyle name="Comma 2 7 2 2 5 2 5" xfId="5952" xr:uid="{00000000-0005-0000-0000-000047320000}"/>
    <cellStyle name="Comma 2 7 2 2 5 3" xfId="1906" xr:uid="{00000000-0005-0000-0000-000048320000}"/>
    <cellStyle name="Comma 2 7 2 2 5 3 2" xfId="11201" xr:uid="{00000000-0005-0000-0000-000049320000}"/>
    <cellStyle name="Comma 2 7 2 2 5 3 3" xfId="8109" xr:uid="{00000000-0005-0000-0000-00004A320000}"/>
    <cellStyle name="Comma 2 7 2 2 5 4" xfId="3776" xr:uid="{00000000-0005-0000-0000-00004B320000}"/>
    <cellStyle name="Comma 2 7 2 2 5 4 2" xfId="13071" xr:uid="{00000000-0005-0000-0000-00004C320000}"/>
    <cellStyle name="Comma 2 7 2 2 5 4 3" xfId="6887" xr:uid="{00000000-0005-0000-0000-00004D320000}"/>
    <cellStyle name="Comma 2 7 2 2 5 5" xfId="9979" xr:uid="{00000000-0005-0000-0000-00004E320000}"/>
    <cellStyle name="Comma 2 7 2 2 5 6" xfId="5017" xr:uid="{00000000-0005-0000-0000-00004F320000}"/>
    <cellStyle name="Comma 2 7 2 2 6" xfId="1008" xr:uid="{00000000-0005-0000-0000-000050320000}"/>
    <cellStyle name="Comma 2 7 2 2 6 2" xfId="2230" xr:uid="{00000000-0005-0000-0000-000051320000}"/>
    <cellStyle name="Comma 2 7 2 2 6 2 2" xfId="11525" xr:uid="{00000000-0005-0000-0000-000052320000}"/>
    <cellStyle name="Comma 2 7 2 2 6 2 3" xfId="8433" xr:uid="{00000000-0005-0000-0000-000053320000}"/>
    <cellStyle name="Comma 2 7 2 2 6 3" xfId="4100" xr:uid="{00000000-0005-0000-0000-000054320000}"/>
    <cellStyle name="Comma 2 7 2 2 6 3 2" xfId="13395" xr:uid="{00000000-0005-0000-0000-000055320000}"/>
    <cellStyle name="Comma 2 7 2 2 6 3 3" xfId="7211" xr:uid="{00000000-0005-0000-0000-000056320000}"/>
    <cellStyle name="Comma 2 7 2 2 6 4" xfId="10303" xr:uid="{00000000-0005-0000-0000-000057320000}"/>
    <cellStyle name="Comma 2 7 2 2 6 5" xfId="5341" xr:uid="{00000000-0005-0000-0000-000058320000}"/>
    <cellStyle name="Comma 2 7 2 2 7" xfId="413" xr:uid="{00000000-0005-0000-0000-000059320000}"/>
    <cellStyle name="Comma 2 7 2 2 7 2" xfId="2570" xr:uid="{00000000-0005-0000-0000-00005A320000}"/>
    <cellStyle name="Comma 2 7 2 2 7 2 2" xfId="11865" xr:uid="{00000000-0005-0000-0000-00005B320000}"/>
    <cellStyle name="Comma 2 7 2 2 7 2 3" xfId="8773" xr:uid="{00000000-0005-0000-0000-00005C320000}"/>
    <cellStyle name="Comma 2 7 2 2 7 3" xfId="3505" xr:uid="{00000000-0005-0000-0000-00005D320000}"/>
    <cellStyle name="Comma 2 7 2 2 7 3 2" xfId="12800" xr:uid="{00000000-0005-0000-0000-00005E320000}"/>
    <cellStyle name="Comma 2 7 2 2 7 3 3" xfId="6616" xr:uid="{00000000-0005-0000-0000-00005F320000}"/>
    <cellStyle name="Comma 2 7 2 2 7 4" xfId="9708" xr:uid="{00000000-0005-0000-0000-000060320000}"/>
    <cellStyle name="Comma 2 7 2 2 7 5" xfId="5681" xr:uid="{00000000-0005-0000-0000-000061320000}"/>
    <cellStyle name="Comma 2 7 2 2 8" xfId="1635" xr:uid="{00000000-0005-0000-0000-000062320000}"/>
    <cellStyle name="Comma 2 7 2 2 8 2" xfId="10930" xr:uid="{00000000-0005-0000-0000-000063320000}"/>
    <cellStyle name="Comma 2 7 2 2 8 3" xfId="7838" xr:uid="{00000000-0005-0000-0000-000064320000}"/>
    <cellStyle name="Comma 2 7 2 2 9" xfId="3165" xr:uid="{00000000-0005-0000-0000-000065320000}"/>
    <cellStyle name="Comma 2 7 2 2 9 2" xfId="12460" xr:uid="{00000000-0005-0000-0000-000066320000}"/>
    <cellStyle name="Comma 2 7 2 2 9 3" xfId="6276" xr:uid="{00000000-0005-0000-0000-000067320000}"/>
    <cellStyle name="Comma 2 7 2 3" xfId="199" xr:uid="{00000000-0005-0000-0000-000068320000}"/>
    <cellStyle name="Comma 2 7 2 3 2" xfId="810" xr:uid="{00000000-0005-0000-0000-000069320000}"/>
    <cellStyle name="Comma 2 7 2 3 2 2" xfId="1421" xr:uid="{00000000-0005-0000-0000-00006A320000}"/>
    <cellStyle name="Comma 2 7 2 3 2 2 2" xfId="2967" xr:uid="{00000000-0005-0000-0000-00006B320000}"/>
    <cellStyle name="Comma 2 7 2 3 2 2 2 2" xfId="12262" xr:uid="{00000000-0005-0000-0000-00006C320000}"/>
    <cellStyle name="Comma 2 7 2 3 2 2 2 3" xfId="9170" xr:uid="{00000000-0005-0000-0000-00006D320000}"/>
    <cellStyle name="Comma 2 7 2 3 2 2 3" xfId="4513" xr:uid="{00000000-0005-0000-0000-00006E320000}"/>
    <cellStyle name="Comma 2 7 2 3 2 2 3 2" xfId="13808" xr:uid="{00000000-0005-0000-0000-00006F320000}"/>
    <cellStyle name="Comma 2 7 2 3 2 2 3 3" xfId="7624" xr:uid="{00000000-0005-0000-0000-000070320000}"/>
    <cellStyle name="Comma 2 7 2 3 2 2 4" xfId="10716" xr:uid="{00000000-0005-0000-0000-000071320000}"/>
    <cellStyle name="Comma 2 7 2 3 2 2 5" xfId="6078" xr:uid="{00000000-0005-0000-0000-000072320000}"/>
    <cellStyle name="Comma 2 7 2 3 2 3" xfId="2032" xr:uid="{00000000-0005-0000-0000-000073320000}"/>
    <cellStyle name="Comma 2 7 2 3 2 3 2" xfId="11327" xr:uid="{00000000-0005-0000-0000-000074320000}"/>
    <cellStyle name="Comma 2 7 2 3 2 3 3" xfId="8235" xr:uid="{00000000-0005-0000-0000-000075320000}"/>
    <cellStyle name="Comma 2 7 2 3 2 4" xfId="3902" xr:uid="{00000000-0005-0000-0000-000076320000}"/>
    <cellStyle name="Comma 2 7 2 3 2 4 2" xfId="13197" xr:uid="{00000000-0005-0000-0000-000077320000}"/>
    <cellStyle name="Comma 2 7 2 3 2 4 3" xfId="7013" xr:uid="{00000000-0005-0000-0000-000078320000}"/>
    <cellStyle name="Comma 2 7 2 3 2 5" xfId="10105" xr:uid="{00000000-0005-0000-0000-000079320000}"/>
    <cellStyle name="Comma 2 7 2 3 2 6" xfId="5143" xr:uid="{00000000-0005-0000-0000-00007A320000}"/>
    <cellStyle name="Comma 2 7 2 3 3" xfId="1134" xr:uid="{00000000-0005-0000-0000-00007B320000}"/>
    <cellStyle name="Comma 2 7 2 3 3 2" xfId="2356" xr:uid="{00000000-0005-0000-0000-00007C320000}"/>
    <cellStyle name="Comma 2 7 2 3 3 2 2" xfId="11651" xr:uid="{00000000-0005-0000-0000-00007D320000}"/>
    <cellStyle name="Comma 2 7 2 3 3 2 3" xfId="8559" xr:uid="{00000000-0005-0000-0000-00007E320000}"/>
    <cellStyle name="Comma 2 7 2 3 3 3" xfId="4226" xr:uid="{00000000-0005-0000-0000-00007F320000}"/>
    <cellStyle name="Comma 2 7 2 3 3 3 2" xfId="13521" xr:uid="{00000000-0005-0000-0000-000080320000}"/>
    <cellStyle name="Comma 2 7 2 3 3 3 3" xfId="7337" xr:uid="{00000000-0005-0000-0000-000081320000}"/>
    <cellStyle name="Comma 2 7 2 3 3 4" xfId="10429" xr:uid="{00000000-0005-0000-0000-000082320000}"/>
    <cellStyle name="Comma 2 7 2 3 3 5" xfId="5467" xr:uid="{00000000-0005-0000-0000-000083320000}"/>
    <cellStyle name="Comma 2 7 2 3 4" xfId="539" xr:uid="{00000000-0005-0000-0000-000084320000}"/>
    <cellStyle name="Comma 2 7 2 3 4 2" xfId="2696" xr:uid="{00000000-0005-0000-0000-000085320000}"/>
    <cellStyle name="Comma 2 7 2 3 4 2 2" xfId="11991" xr:uid="{00000000-0005-0000-0000-000086320000}"/>
    <cellStyle name="Comma 2 7 2 3 4 2 3" xfId="8899" xr:uid="{00000000-0005-0000-0000-000087320000}"/>
    <cellStyle name="Comma 2 7 2 3 4 3" xfId="3631" xr:uid="{00000000-0005-0000-0000-000088320000}"/>
    <cellStyle name="Comma 2 7 2 3 4 3 2" xfId="12926" xr:uid="{00000000-0005-0000-0000-000089320000}"/>
    <cellStyle name="Comma 2 7 2 3 4 3 3" xfId="6742" xr:uid="{00000000-0005-0000-0000-00008A320000}"/>
    <cellStyle name="Comma 2 7 2 3 4 4" xfId="9834" xr:uid="{00000000-0005-0000-0000-00008B320000}"/>
    <cellStyle name="Comma 2 7 2 3 4 5" xfId="5807" xr:uid="{00000000-0005-0000-0000-00008C320000}"/>
    <cellStyle name="Comma 2 7 2 3 5" xfId="1761" xr:uid="{00000000-0005-0000-0000-00008D320000}"/>
    <cellStyle name="Comma 2 7 2 3 5 2" xfId="11056" xr:uid="{00000000-0005-0000-0000-00008E320000}"/>
    <cellStyle name="Comma 2 7 2 3 5 3" xfId="7964" xr:uid="{00000000-0005-0000-0000-00008F320000}"/>
    <cellStyle name="Comma 2 7 2 3 6" xfId="3291" xr:uid="{00000000-0005-0000-0000-000090320000}"/>
    <cellStyle name="Comma 2 7 2 3 6 2" xfId="12586" xr:uid="{00000000-0005-0000-0000-000091320000}"/>
    <cellStyle name="Comma 2 7 2 3 6 3" xfId="6402" xr:uid="{00000000-0005-0000-0000-000092320000}"/>
    <cellStyle name="Comma 2 7 2 3 7" xfId="9494" xr:uid="{00000000-0005-0000-0000-000093320000}"/>
    <cellStyle name="Comma 2 7 2 3 8" xfId="4872" xr:uid="{00000000-0005-0000-0000-000094320000}"/>
    <cellStyle name="Comma 2 7 2 4" xfId="272" xr:uid="{00000000-0005-0000-0000-000095320000}"/>
    <cellStyle name="Comma 2 7 2 4 2" xfId="883" xr:uid="{00000000-0005-0000-0000-000096320000}"/>
    <cellStyle name="Comma 2 7 2 4 2 2" xfId="1494" xr:uid="{00000000-0005-0000-0000-000097320000}"/>
    <cellStyle name="Comma 2 7 2 4 2 2 2" xfId="3040" xr:uid="{00000000-0005-0000-0000-000098320000}"/>
    <cellStyle name="Comma 2 7 2 4 2 2 2 2" xfId="12335" xr:uid="{00000000-0005-0000-0000-000099320000}"/>
    <cellStyle name="Comma 2 7 2 4 2 2 2 3" xfId="9243" xr:uid="{00000000-0005-0000-0000-00009A320000}"/>
    <cellStyle name="Comma 2 7 2 4 2 2 3" xfId="4586" xr:uid="{00000000-0005-0000-0000-00009B320000}"/>
    <cellStyle name="Comma 2 7 2 4 2 2 3 2" xfId="13881" xr:uid="{00000000-0005-0000-0000-00009C320000}"/>
    <cellStyle name="Comma 2 7 2 4 2 2 3 3" xfId="7697" xr:uid="{00000000-0005-0000-0000-00009D320000}"/>
    <cellStyle name="Comma 2 7 2 4 2 2 4" xfId="10789" xr:uid="{00000000-0005-0000-0000-00009E320000}"/>
    <cellStyle name="Comma 2 7 2 4 2 2 5" xfId="6151" xr:uid="{00000000-0005-0000-0000-00009F320000}"/>
    <cellStyle name="Comma 2 7 2 4 2 3" xfId="2105" xr:uid="{00000000-0005-0000-0000-0000A0320000}"/>
    <cellStyle name="Comma 2 7 2 4 2 3 2" xfId="11400" xr:uid="{00000000-0005-0000-0000-0000A1320000}"/>
    <cellStyle name="Comma 2 7 2 4 2 3 3" xfId="8308" xr:uid="{00000000-0005-0000-0000-0000A2320000}"/>
    <cellStyle name="Comma 2 7 2 4 2 4" xfId="3975" xr:uid="{00000000-0005-0000-0000-0000A3320000}"/>
    <cellStyle name="Comma 2 7 2 4 2 4 2" xfId="13270" xr:uid="{00000000-0005-0000-0000-0000A4320000}"/>
    <cellStyle name="Comma 2 7 2 4 2 4 3" xfId="7086" xr:uid="{00000000-0005-0000-0000-0000A5320000}"/>
    <cellStyle name="Comma 2 7 2 4 2 5" xfId="10178" xr:uid="{00000000-0005-0000-0000-0000A6320000}"/>
    <cellStyle name="Comma 2 7 2 4 2 6" xfId="5216" xr:uid="{00000000-0005-0000-0000-0000A7320000}"/>
    <cellStyle name="Comma 2 7 2 4 3" xfId="1207" xr:uid="{00000000-0005-0000-0000-0000A8320000}"/>
    <cellStyle name="Comma 2 7 2 4 3 2" xfId="2429" xr:uid="{00000000-0005-0000-0000-0000A9320000}"/>
    <cellStyle name="Comma 2 7 2 4 3 2 2" xfId="11724" xr:uid="{00000000-0005-0000-0000-0000AA320000}"/>
    <cellStyle name="Comma 2 7 2 4 3 2 3" xfId="8632" xr:uid="{00000000-0005-0000-0000-0000AB320000}"/>
    <cellStyle name="Comma 2 7 2 4 3 3" xfId="4299" xr:uid="{00000000-0005-0000-0000-0000AC320000}"/>
    <cellStyle name="Comma 2 7 2 4 3 3 2" xfId="13594" xr:uid="{00000000-0005-0000-0000-0000AD320000}"/>
    <cellStyle name="Comma 2 7 2 4 3 3 3" xfId="7410" xr:uid="{00000000-0005-0000-0000-0000AE320000}"/>
    <cellStyle name="Comma 2 7 2 4 3 4" xfId="10502" xr:uid="{00000000-0005-0000-0000-0000AF320000}"/>
    <cellStyle name="Comma 2 7 2 4 3 5" xfId="5540" xr:uid="{00000000-0005-0000-0000-0000B0320000}"/>
    <cellStyle name="Comma 2 7 2 4 4" xfId="450" xr:uid="{00000000-0005-0000-0000-0000B1320000}"/>
    <cellStyle name="Comma 2 7 2 4 4 2" xfId="2607" xr:uid="{00000000-0005-0000-0000-0000B2320000}"/>
    <cellStyle name="Comma 2 7 2 4 4 2 2" xfId="11902" xr:uid="{00000000-0005-0000-0000-0000B3320000}"/>
    <cellStyle name="Comma 2 7 2 4 4 2 3" xfId="8810" xr:uid="{00000000-0005-0000-0000-0000B4320000}"/>
    <cellStyle name="Comma 2 7 2 4 4 3" xfId="3542" xr:uid="{00000000-0005-0000-0000-0000B5320000}"/>
    <cellStyle name="Comma 2 7 2 4 4 3 2" xfId="12837" xr:uid="{00000000-0005-0000-0000-0000B6320000}"/>
    <cellStyle name="Comma 2 7 2 4 4 3 3" xfId="6653" xr:uid="{00000000-0005-0000-0000-0000B7320000}"/>
    <cellStyle name="Comma 2 7 2 4 4 4" xfId="9745" xr:uid="{00000000-0005-0000-0000-0000B8320000}"/>
    <cellStyle name="Comma 2 7 2 4 4 5" xfId="5718" xr:uid="{00000000-0005-0000-0000-0000B9320000}"/>
    <cellStyle name="Comma 2 7 2 4 5" xfId="1672" xr:uid="{00000000-0005-0000-0000-0000BA320000}"/>
    <cellStyle name="Comma 2 7 2 4 5 2" xfId="10967" xr:uid="{00000000-0005-0000-0000-0000BB320000}"/>
    <cellStyle name="Comma 2 7 2 4 5 3" xfId="7875" xr:uid="{00000000-0005-0000-0000-0000BC320000}"/>
    <cellStyle name="Comma 2 7 2 4 6" xfId="3364" xr:uid="{00000000-0005-0000-0000-0000BD320000}"/>
    <cellStyle name="Comma 2 7 2 4 6 2" xfId="12659" xr:uid="{00000000-0005-0000-0000-0000BE320000}"/>
    <cellStyle name="Comma 2 7 2 4 6 3" xfId="6475" xr:uid="{00000000-0005-0000-0000-0000BF320000}"/>
    <cellStyle name="Comma 2 7 2 4 7" xfId="9567" xr:uid="{00000000-0005-0000-0000-0000C0320000}"/>
    <cellStyle name="Comma 2 7 2 4 8" xfId="4783" xr:uid="{00000000-0005-0000-0000-0000C1320000}"/>
    <cellStyle name="Comma 2 7 2 5" xfId="110" xr:uid="{00000000-0005-0000-0000-0000C2320000}"/>
    <cellStyle name="Comma 2 7 2 5 2" xfId="721" xr:uid="{00000000-0005-0000-0000-0000C3320000}"/>
    <cellStyle name="Comma 2 7 2 5 2 2" xfId="1368" xr:uid="{00000000-0005-0000-0000-0000C4320000}"/>
    <cellStyle name="Comma 2 7 2 5 2 2 2" xfId="2878" xr:uid="{00000000-0005-0000-0000-0000C5320000}"/>
    <cellStyle name="Comma 2 7 2 5 2 2 2 2" xfId="12173" xr:uid="{00000000-0005-0000-0000-0000C6320000}"/>
    <cellStyle name="Comma 2 7 2 5 2 2 2 3" xfId="9081" xr:uid="{00000000-0005-0000-0000-0000C7320000}"/>
    <cellStyle name="Comma 2 7 2 5 2 2 3" xfId="4460" xr:uid="{00000000-0005-0000-0000-0000C8320000}"/>
    <cellStyle name="Comma 2 7 2 5 2 2 3 2" xfId="13755" xr:uid="{00000000-0005-0000-0000-0000C9320000}"/>
    <cellStyle name="Comma 2 7 2 5 2 2 3 3" xfId="7571" xr:uid="{00000000-0005-0000-0000-0000CA320000}"/>
    <cellStyle name="Comma 2 7 2 5 2 2 4" xfId="10663" xr:uid="{00000000-0005-0000-0000-0000CB320000}"/>
    <cellStyle name="Comma 2 7 2 5 2 2 5" xfId="5989" xr:uid="{00000000-0005-0000-0000-0000CC320000}"/>
    <cellStyle name="Comma 2 7 2 5 2 3" xfId="1943" xr:uid="{00000000-0005-0000-0000-0000CD320000}"/>
    <cellStyle name="Comma 2 7 2 5 2 3 2" xfId="11238" xr:uid="{00000000-0005-0000-0000-0000CE320000}"/>
    <cellStyle name="Comma 2 7 2 5 2 3 3" xfId="8146" xr:uid="{00000000-0005-0000-0000-0000CF320000}"/>
    <cellStyle name="Comma 2 7 2 5 2 4" xfId="3813" xr:uid="{00000000-0005-0000-0000-0000D0320000}"/>
    <cellStyle name="Comma 2 7 2 5 2 4 2" xfId="13108" xr:uid="{00000000-0005-0000-0000-0000D1320000}"/>
    <cellStyle name="Comma 2 7 2 5 2 4 3" xfId="6924" xr:uid="{00000000-0005-0000-0000-0000D2320000}"/>
    <cellStyle name="Comma 2 7 2 5 2 5" xfId="10016" xr:uid="{00000000-0005-0000-0000-0000D3320000}"/>
    <cellStyle name="Comma 2 7 2 5 2 6" xfId="5054" xr:uid="{00000000-0005-0000-0000-0000D4320000}"/>
    <cellStyle name="Comma 2 7 2 5 3" xfId="1045" xr:uid="{00000000-0005-0000-0000-0000D5320000}"/>
    <cellStyle name="Comma 2 7 2 5 3 2" xfId="2267" xr:uid="{00000000-0005-0000-0000-0000D6320000}"/>
    <cellStyle name="Comma 2 7 2 5 3 2 2" xfId="11562" xr:uid="{00000000-0005-0000-0000-0000D7320000}"/>
    <cellStyle name="Comma 2 7 2 5 3 2 3" xfId="8470" xr:uid="{00000000-0005-0000-0000-0000D8320000}"/>
    <cellStyle name="Comma 2 7 2 5 3 3" xfId="4137" xr:uid="{00000000-0005-0000-0000-0000D9320000}"/>
    <cellStyle name="Comma 2 7 2 5 3 3 2" xfId="13432" xr:uid="{00000000-0005-0000-0000-0000DA320000}"/>
    <cellStyle name="Comma 2 7 2 5 3 3 3" xfId="7248" xr:uid="{00000000-0005-0000-0000-0000DB320000}"/>
    <cellStyle name="Comma 2 7 2 5 3 4" xfId="10340" xr:uid="{00000000-0005-0000-0000-0000DC320000}"/>
    <cellStyle name="Comma 2 7 2 5 3 5" xfId="5378" xr:uid="{00000000-0005-0000-0000-0000DD320000}"/>
    <cellStyle name="Comma 2 7 2 5 4" xfId="611" xr:uid="{00000000-0005-0000-0000-0000DE320000}"/>
    <cellStyle name="Comma 2 7 2 5 4 2" xfId="2768" xr:uid="{00000000-0005-0000-0000-0000DF320000}"/>
    <cellStyle name="Comma 2 7 2 5 4 2 2" xfId="12063" xr:uid="{00000000-0005-0000-0000-0000E0320000}"/>
    <cellStyle name="Comma 2 7 2 5 4 2 3" xfId="8971" xr:uid="{00000000-0005-0000-0000-0000E1320000}"/>
    <cellStyle name="Comma 2 7 2 5 4 3" xfId="3703" xr:uid="{00000000-0005-0000-0000-0000E2320000}"/>
    <cellStyle name="Comma 2 7 2 5 4 3 2" xfId="12998" xr:uid="{00000000-0005-0000-0000-0000E3320000}"/>
    <cellStyle name="Comma 2 7 2 5 4 3 3" xfId="6814" xr:uid="{00000000-0005-0000-0000-0000E4320000}"/>
    <cellStyle name="Comma 2 7 2 5 4 4" xfId="9906" xr:uid="{00000000-0005-0000-0000-0000E5320000}"/>
    <cellStyle name="Comma 2 7 2 5 4 5" xfId="5879" xr:uid="{00000000-0005-0000-0000-0000E6320000}"/>
    <cellStyle name="Comma 2 7 2 5 5" xfId="1833" xr:uid="{00000000-0005-0000-0000-0000E7320000}"/>
    <cellStyle name="Comma 2 7 2 5 5 2" xfId="11128" xr:uid="{00000000-0005-0000-0000-0000E8320000}"/>
    <cellStyle name="Comma 2 7 2 5 5 3" xfId="8036" xr:uid="{00000000-0005-0000-0000-0000E9320000}"/>
    <cellStyle name="Comma 2 7 2 5 6" xfId="3202" xr:uid="{00000000-0005-0000-0000-0000EA320000}"/>
    <cellStyle name="Comma 2 7 2 5 6 2" xfId="12497" xr:uid="{00000000-0005-0000-0000-0000EB320000}"/>
    <cellStyle name="Comma 2 7 2 5 6 3" xfId="6313" xr:uid="{00000000-0005-0000-0000-0000EC320000}"/>
    <cellStyle name="Comma 2 7 2 5 7" xfId="9405" xr:uid="{00000000-0005-0000-0000-0000ED320000}"/>
    <cellStyle name="Comma 2 7 2 5 8" xfId="4944" xr:uid="{00000000-0005-0000-0000-0000EE320000}"/>
    <cellStyle name="Comma 2 7 2 6" xfId="647" xr:uid="{00000000-0005-0000-0000-0000EF320000}"/>
    <cellStyle name="Comma 2 7 2 6 2" xfId="1295" xr:uid="{00000000-0005-0000-0000-0000F0320000}"/>
    <cellStyle name="Comma 2 7 2 6 2 2" xfId="2804" xr:uid="{00000000-0005-0000-0000-0000F1320000}"/>
    <cellStyle name="Comma 2 7 2 6 2 2 2" xfId="12099" xr:uid="{00000000-0005-0000-0000-0000F2320000}"/>
    <cellStyle name="Comma 2 7 2 6 2 2 3" xfId="9007" xr:uid="{00000000-0005-0000-0000-0000F3320000}"/>
    <cellStyle name="Comma 2 7 2 6 2 3" xfId="4387" xr:uid="{00000000-0005-0000-0000-0000F4320000}"/>
    <cellStyle name="Comma 2 7 2 6 2 3 2" xfId="13682" xr:uid="{00000000-0005-0000-0000-0000F5320000}"/>
    <cellStyle name="Comma 2 7 2 6 2 3 3" xfId="7498" xr:uid="{00000000-0005-0000-0000-0000F6320000}"/>
    <cellStyle name="Comma 2 7 2 6 2 4" xfId="10590" xr:uid="{00000000-0005-0000-0000-0000F7320000}"/>
    <cellStyle name="Comma 2 7 2 6 2 5" xfId="5915" xr:uid="{00000000-0005-0000-0000-0000F8320000}"/>
    <cellStyle name="Comma 2 7 2 6 3" xfId="1869" xr:uid="{00000000-0005-0000-0000-0000F9320000}"/>
    <cellStyle name="Comma 2 7 2 6 3 2" xfId="11164" xr:uid="{00000000-0005-0000-0000-0000FA320000}"/>
    <cellStyle name="Comma 2 7 2 6 3 3" xfId="8072" xr:uid="{00000000-0005-0000-0000-0000FB320000}"/>
    <cellStyle name="Comma 2 7 2 6 4" xfId="3739" xr:uid="{00000000-0005-0000-0000-0000FC320000}"/>
    <cellStyle name="Comma 2 7 2 6 4 2" xfId="13034" xr:uid="{00000000-0005-0000-0000-0000FD320000}"/>
    <cellStyle name="Comma 2 7 2 6 4 3" xfId="6850" xr:uid="{00000000-0005-0000-0000-0000FE320000}"/>
    <cellStyle name="Comma 2 7 2 6 5" xfId="9942" xr:uid="{00000000-0005-0000-0000-0000FF320000}"/>
    <cellStyle name="Comma 2 7 2 6 6" xfId="4980" xr:uid="{00000000-0005-0000-0000-000000330000}"/>
    <cellStyle name="Comma 2 7 2 7" xfId="971" xr:uid="{00000000-0005-0000-0000-000001330000}"/>
    <cellStyle name="Comma 2 7 2 7 2" xfId="2193" xr:uid="{00000000-0005-0000-0000-000002330000}"/>
    <cellStyle name="Comma 2 7 2 7 2 2" xfId="11488" xr:uid="{00000000-0005-0000-0000-000003330000}"/>
    <cellStyle name="Comma 2 7 2 7 2 3" xfId="8396" xr:uid="{00000000-0005-0000-0000-000004330000}"/>
    <cellStyle name="Comma 2 7 2 7 3" xfId="4063" xr:uid="{00000000-0005-0000-0000-000005330000}"/>
    <cellStyle name="Comma 2 7 2 7 3 2" xfId="13358" xr:uid="{00000000-0005-0000-0000-000006330000}"/>
    <cellStyle name="Comma 2 7 2 7 3 3" xfId="7174" xr:uid="{00000000-0005-0000-0000-000007330000}"/>
    <cellStyle name="Comma 2 7 2 7 4" xfId="10266" xr:uid="{00000000-0005-0000-0000-000008330000}"/>
    <cellStyle name="Comma 2 7 2 7 5" xfId="5304" xr:uid="{00000000-0005-0000-0000-000009330000}"/>
    <cellStyle name="Comma 2 7 2 8" xfId="377" xr:uid="{00000000-0005-0000-0000-00000A330000}"/>
    <cellStyle name="Comma 2 7 2 8 2" xfId="2534" xr:uid="{00000000-0005-0000-0000-00000B330000}"/>
    <cellStyle name="Comma 2 7 2 8 2 2" xfId="11829" xr:uid="{00000000-0005-0000-0000-00000C330000}"/>
    <cellStyle name="Comma 2 7 2 8 2 3" xfId="8737" xr:uid="{00000000-0005-0000-0000-00000D330000}"/>
    <cellStyle name="Comma 2 7 2 8 3" xfId="3469" xr:uid="{00000000-0005-0000-0000-00000E330000}"/>
    <cellStyle name="Comma 2 7 2 8 3 2" xfId="12764" xr:uid="{00000000-0005-0000-0000-00000F330000}"/>
    <cellStyle name="Comma 2 7 2 8 3 3" xfId="6580" xr:uid="{00000000-0005-0000-0000-000010330000}"/>
    <cellStyle name="Comma 2 7 2 8 4" xfId="9672" xr:uid="{00000000-0005-0000-0000-000011330000}"/>
    <cellStyle name="Comma 2 7 2 8 5" xfId="5645" xr:uid="{00000000-0005-0000-0000-000012330000}"/>
    <cellStyle name="Comma 2 7 2 9" xfId="1599" xr:uid="{00000000-0005-0000-0000-000013330000}"/>
    <cellStyle name="Comma 2 7 2 9 2" xfId="10894" xr:uid="{00000000-0005-0000-0000-000014330000}"/>
    <cellStyle name="Comma 2 7 2 9 3" xfId="7802" xr:uid="{00000000-0005-0000-0000-000015330000}"/>
    <cellStyle name="Comma 2 7 3" xfId="53" xr:uid="{00000000-0005-0000-0000-000016330000}"/>
    <cellStyle name="Comma 2 7 3 10" xfId="9348" xr:uid="{00000000-0005-0000-0000-000017330000}"/>
    <cellStyle name="Comma 2 7 3 11" xfId="4726" xr:uid="{00000000-0005-0000-0000-000018330000}"/>
    <cellStyle name="Comma 2 7 3 2" xfId="215" xr:uid="{00000000-0005-0000-0000-000019330000}"/>
    <cellStyle name="Comma 2 7 3 2 2" xfId="826" xr:uid="{00000000-0005-0000-0000-00001A330000}"/>
    <cellStyle name="Comma 2 7 3 2 2 2" xfId="1437" xr:uid="{00000000-0005-0000-0000-00001B330000}"/>
    <cellStyle name="Comma 2 7 3 2 2 2 2" xfId="2983" xr:uid="{00000000-0005-0000-0000-00001C330000}"/>
    <cellStyle name="Comma 2 7 3 2 2 2 2 2" xfId="12278" xr:uid="{00000000-0005-0000-0000-00001D330000}"/>
    <cellStyle name="Comma 2 7 3 2 2 2 2 3" xfId="9186" xr:uid="{00000000-0005-0000-0000-00001E330000}"/>
    <cellStyle name="Comma 2 7 3 2 2 2 3" xfId="4529" xr:uid="{00000000-0005-0000-0000-00001F330000}"/>
    <cellStyle name="Comma 2 7 3 2 2 2 3 2" xfId="13824" xr:uid="{00000000-0005-0000-0000-000020330000}"/>
    <cellStyle name="Comma 2 7 3 2 2 2 3 3" xfId="7640" xr:uid="{00000000-0005-0000-0000-000021330000}"/>
    <cellStyle name="Comma 2 7 3 2 2 2 4" xfId="10732" xr:uid="{00000000-0005-0000-0000-000022330000}"/>
    <cellStyle name="Comma 2 7 3 2 2 2 5" xfId="6094" xr:uid="{00000000-0005-0000-0000-000023330000}"/>
    <cellStyle name="Comma 2 7 3 2 2 3" xfId="2048" xr:uid="{00000000-0005-0000-0000-000024330000}"/>
    <cellStyle name="Comma 2 7 3 2 2 3 2" xfId="11343" xr:uid="{00000000-0005-0000-0000-000025330000}"/>
    <cellStyle name="Comma 2 7 3 2 2 3 3" xfId="8251" xr:uid="{00000000-0005-0000-0000-000026330000}"/>
    <cellStyle name="Comma 2 7 3 2 2 4" xfId="3918" xr:uid="{00000000-0005-0000-0000-000027330000}"/>
    <cellStyle name="Comma 2 7 3 2 2 4 2" xfId="13213" xr:uid="{00000000-0005-0000-0000-000028330000}"/>
    <cellStyle name="Comma 2 7 3 2 2 4 3" xfId="7029" xr:uid="{00000000-0005-0000-0000-000029330000}"/>
    <cellStyle name="Comma 2 7 3 2 2 5" xfId="10121" xr:uid="{00000000-0005-0000-0000-00002A330000}"/>
    <cellStyle name="Comma 2 7 3 2 2 6" xfId="5159" xr:uid="{00000000-0005-0000-0000-00002B330000}"/>
    <cellStyle name="Comma 2 7 3 2 3" xfId="1150" xr:uid="{00000000-0005-0000-0000-00002C330000}"/>
    <cellStyle name="Comma 2 7 3 2 3 2" xfId="2372" xr:uid="{00000000-0005-0000-0000-00002D330000}"/>
    <cellStyle name="Comma 2 7 3 2 3 2 2" xfId="11667" xr:uid="{00000000-0005-0000-0000-00002E330000}"/>
    <cellStyle name="Comma 2 7 3 2 3 2 3" xfId="8575" xr:uid="{00000000-0005-0000-0000-00002F330000}"/>
    <cellStyle name="Comma 2 7 3 2 3 3" xfId="4242" xr:uid="{00000000-0005-0000-0000-000030330000}"/>
    <cellStyle name="Comma 2 7 3 2 3 3 2" xfId="13537" xr:uid="{00000000-0005-0000-0000-000031330000}"/>
    <cellStyle name="Comma 2 7 3 2 3 3 3" xfId="7353" xr:uid="{00000000-0005-0000-0000-000032330000}"/>
    <cellStyle name="Comma 2 7 3 2 3 4" xfId="10445" xr:uid="{00000000-0005-0000-0000-000033330000}"/>
    <cellStyle name="Comma 2 7 3 2 3 5" xfId="5483" xr:uid="{00000000-0005-0000-0000-000034330000}"/>
    <cellStyle name="Comma 2 7 3 2 4" xfId="555" xr:uid="{00000000-0005-0000-0000-000035330000}"/>
    <cellStyle name="Comma 2 7 3 2 4 2" xfId="2712" xr:uid="{00000000-0005-0000-0000-000036330000}"/>
    <cellStyle name="Comma 2 7 3 2 4 2 2" xfId="12007" xr:uid="{00000000-0005-0000-0000-000037330000}"/>
    <cellStyle name="Comma 2 7 3 2 4 2 3" xfId="8915" xr:uid="{00000000-0005-0000-0000-000038330000}"/>
    <cellStyle name="Comma 2 7 3 2 4 3" xfId="3647" xr:uid="{00000000-0005-0000-0000-000039330000}"/>
    <cellStyle name="Comma 2 7 3 2 4 3 2" xfId="12942" xr:uid="{00000000-0005-0000-0000-00003A330000}"/>
    <cellStyle name="Comma 2 7 3 2 4 3 3" xfId="6758" xr:uid="{00000000-0005-0000-0000-00003B330000}"/>
    <cellStyle name="Comma 2 7 3 2 4 4" xfId="9850" xr:uid="{00000000-0005-0000-0000-00003C330000}"/>
    <cellStyle name="Comma 2 7 3 2 4 5" xfId="5823" xr:uid="{00000000-0005-0000-0000-00003D330000}"/>
    <cellStyle name="Comma 2 7 3 2 5" xfId="1777" xr:uid="{00000000-0005-0000-0000-00003E330000}"/>
    <cellStyle name="Comma 2 7 3 2 5 2" xfId="11072" xr:uid="{00000000-0005-0000-0000-00003F330000}"/>
    <cellStyle name="Comma 2 7 3 2 5 3" xfId="7980" xr:uid="{00000000-0005-0000-0000-000040330000}"/>
    <cellStyle name="Comma 2 7 3 2 6" xfId="3307" xr:uid="{00000000-0005-0000-0000-000041330000}"/>
    <cellStyle name="Comma 2 7 3 2 6 2" xfId="12602" xr:uid="{00000000-0005-0000-0000-000042330000}"/>
    <cellStyle name="Comma 2 7 3 2 6 3" xfId="6418" xr:uid="{00000000-0005-0000-0000-000043330000}"/>
    <cellStyle name="Comma 2 7 3 2 7" xfId="9510" xr:uid="{00000000-0005-0000-0000-000044330000}"/>
    <cellStyle name="Comma 2 7 3 2 8" xfId="4888" xr:uid="{00000000-0005-0000-0000-000045330000}"/>
    <cellStyle name="Comma 2 7 3 3" xfId="288" xr:uid="{00000000-0005-0000-0000-000046330000}"/>
    <cellStyle name="Comma 2 7 3 3 2" xfId="899" xr:uid="{00000000-0005-0000-0000-000047330000}"/>
    <cellStyle name="Comma 2 7 3 3 2 2" xfId="1510" xr:uid="{00000000-0005-0000-0000-000048330000}"/>
    <cellStyle name="Comma 2 7 3 3 2 2 2" xfId="3056" xr:uid="{00000000-0005-0000-0000-000049330000}"/>
    <cellStyle name="Comma 2 7 3 3 2 2 2 2" xfId="12351" xr:uid="{00000000-0005-0000-0000-00004A330000}"/>
    <cellStyle name="Comma 2 7 3 3 2 2 2 3" xfId="9259" xr:uid="{00000000-0005-0000-0000-00004B330000}"/>
    <cellStyle name="Comma 2 7 3 3 2 2 3" xfId="4602" xr:uid="{00000000-0005-0000-0000-00004C330000}"/>
    <cellStyle name="Comma 2 7 3 3 2 2 3 2" xfId="13897" xr:uid="{00000000-0005-0000-0000-00004D330000}"/>
    <cellStyle name="Comma 2 7 3 3 2 2 3 3" xfId="7713" xr:uid="{00000000-0005-0000-0000-00004E330000}"/>
    <cellStyle name="Comma 2 7 3 3 2 2 4" xfId="10805" xr:uid="{00000000-0005-0000-0000-00004F330000}"/>
    <cellStyle name="Comma 2 7 3 3 2 2 5" xfId="6167" xr:uid="{00000000-0005-0000-0000-000050330000}"/>
    <cellStyle name="Comma 2 7 3 3 2 3" xfId="2121" xr:uid="{00000000-0005-0000-0000-000051330000}"/>
    <cellStyle name="Comma 2 7 3 3 2 3 2" xfId="11416" xr:uid="{00000000-0005-0000-0000-000052330000}"/>
    <cellStyle name="Comma 2 7 3 3 2 3 3" xfId="8324" xr:uid="{00000000-0005-0000-0000-000053330000}"/>
    <cellStyle name="Comma 2 7 3 3 2 4" xfId="3991" xr:uid="{00000000-0005-0000-0000-000054330000}"/>
    <cellStyle name="Comma 2 7 3 3 2 4 2" xfId="13286" xr:uid="{00000000-0005-0000-0000-000055330000}"/>
    <cellStyle name="Comma 2 7 3 3 2 4 3" xfId="7102" xr:uid="{00000000-0005-0000-0000-000056330000}"/>
    <cellStyle name="Comma 2 7 3 3 2 5" xfId="10194" xr:uid="{00000000-0005-0000-0000-000057330000}"/>
    <cellStyle name="Comma 2 7 3 3 2 6" xfId="5232" xr:uid="{00000000-0005-0000-0000-000058330000}"/>
    <cellStyle name="Comma 2 7 3 3 3" xfId="1223" xr:uid="{00000000-0005-0000-0000-000059330000}"/>
    <cellStyle name="Comma 2 7 3 3 3 2" xfId="2445" xr:uid="{00000000-0005-0000-0000-00005A330000}"/>
    <cellStyle name="Comma 2 7 3 3 3 2 2" xfId="11740" xr:uid="{00000000-0005-0000-0000-00005B330000}"/>
    <cellStyle name="Comma 2 7 3 3 3 2 3" xfId="8648" xr:uid="{00000000-0005-0000-0000-00005C330000}"/>
    <cellStyle name="Comma 2 7 3 3 3 3" xfId="4315" xr:uid="{00000000-0005-0000-0000-00005D330000}"/>
    <cellStyle name="Comma 2 7 3 3 3 3 2" xfId="13610" xr:uid="{00000000-0005-0000-0000-00005E330000}"/>
    <cellStyle name="Comma 2 7 3 3 3 3 3" xfId="7426" xr:uid="{00000000-0005-0000-0000-00005F330000}"/>
    <cellStyle name="Comma 2 7 3 3 3 4" xfId="10518" xr:uid="{00000000-0005-0000-0000-000060330000}"/>
    <cellStyle name="Comma 2 7 3 3 3 5" xfId="5556" xr:uid="{00000000-0005-0000-0000-000061330000}"/>
    <cellStyle name="Comma 2 7 3 3 4" xfId="466" xr:uid="{00000000-0005-0000-0000-000062330000}"/>
    <cellStyle name="Comma 2 7 3 3 4 2" xfId="2623" xr:uid="{00000000-0005-0000-0000-000063330000}"/>
    <cellStyle name="Comma 2 7 3 3 4 2 2" xfId="11918" xr:uid="{00000000-0005-0000-0000-000064330000}"/>
    <cellStyle name="Comma 2 7 3 3 4 2 3" xfId="8826" xr:uid="{00000000-0005-0000-0000-000065330000}"/>
    <cellStyle name="Comma 2 7 3 3 4 3" xfId="3558" xr:uid="{00000000-0005-0000-0000-000066330000}"/>
    <cellStyle name="Comma 2 7 3 3 4 3 2" xfId="12853" xr:uid="{00000000-0005-0000-0000-000067330000}"/>
    <cellStyle name="Comma 2 7 3 3 4 3 3" xfId="6669" xr:uid="{00000000-0005-0000-0000-000068330000}"/>
    <cellStyle name="Comma 2 7 3 3 4 4" xfId="9761" xr:uid="{00000000-0005-0000-0000-000069330000}"/>
    <cellStyle name="Comma 2 7 3 3 4 5" xfId="5734" xr:uid="{00000000-0005-0000-0000-00006A330000}"/>
    <cellStyle name="Comma 2 7 3 3 5" xfId="1688" xr:uid="{00000000-0005-0000-0000-00006B330000}"/>
    <cellStyle name="Comma 2 7 3 3 5 2" xfId="10983" xr:uid="{00000000-0005-0000-0000-00006C330000}"/>
    <cellStyle name="Comma 2 7 3 3 5 3" xfId="7891" xr:uid="{00000000-0005-0000-0000-00006D330000}"/>
    <cellStyle name="Comma 2 7 3 3 6" xfId="3380" xr:uid="{00000000-0005-0000-0000-00006E330000}"/>
    <cellStyle name="Comma 2 7 3 3 6 2" xfId="12675" xr:uid="{00000000-0005-0000-0000-00006F330000}"/>
    <cellStyle name="Comma 2 7 3 3 6 3" xfId="6491" xr:uid="{00000000-0005-0000-0000-000070330000}"/>
    <cellStyle name="Comma 2 7 3 3 7" xfId="9583" xr:uid="{00000000-0005-0000-0000-000071330000}"/>
    <cellStyle name="Comma 2 7 3 3 8" xfId="4799" xr:uid="{00000000-0005-0000-0000-000072330000}"/>
    <cellStyle name="Comma 2 7 3 4" xfId="126" xr:uid="{00000000-0005-0000-0000-000073330000}"/>
    <cellStyle name="Comma 2 7 3 4 2" xfId="1061" xr:uid="{00000000-0005-0000-0000-000074330000}"/>
    <cellStyle name="Comma 2 7 3 4 2 2" xfId="2283" xr:uid="{00000000-0005-0000-0000-000075330000}"/>
    <cellStyle name="Comma 2 7 3 4 2 2 2" xfId="11578" xr:uid="{00000000-0005-0000-0000-000076330000}"/>
    <cellStyle name="Comma 2 7 3 4 2 2 3" xfId="8486" xr:uid="{00000000-0005-0000-0000-000077330000}"/>
    <cellStyle name="Comma 2 7 3 4 2 3" xfId="4153" xr:uid="{00000000-0005-0000-0000-000078330000}"/>
    <cellStyle name="Comma 2 7 3 4 2 3 2" xfId="13448" xr:uid="{00000000-0005-0000-0000-000079330000}"/>
    <cellStyle name="Comma 2 7 3 4 2 3 3" xfId="7264" xr:uid="{00000000-0005-0000-0000-00007A330000}"/>
    <cellStyle name="Comma 2 7 3 4 2 4" xfId="10356" xr:uid="{00000000-0005-0000-0000-00007B330000}"/>
    <cellStyle name="Comma 2 7 3 4 2 5" xfId="5394" xr:uid="{00000000-0005-0000-0000-00007C330000}"/>
    <cellStyle name="Comma 2 7 3 4 3" xfId="737" xr:uid="{00000000-0005-0000-0000-00007D330000}"/>
    <cellStyle name="Comma 2 7 3 4 3 2" xfId="2894" xr:uid="{00000000-0005-0000-0000-00007E330000}"/>
    <cellStyle name="Comma 2 7 3 4 3 2 2" xfId="12189" xr:uid="{00000000-0005-0000-0000-00007F330000}"/>
    <cellStyle name="Comma 2 7 3 4 3 2 3" xfId="9097" xr:uid="{00000000-0005-0000-0000-000080330000}"/>
    <cellStyle name="Comma 2 7 3 4 3 3" xfId="3829" xr:uid="{00000000-0005-0000-0000-000081330000}"/>
    <cellStyle name="Comma 2 7 3 4 3 3 2" xfId="13124" xr:uid="{00000000-0005-0000-0000-000082330000}"/>
    <cellStyle name="Comma 2 7 3 4 3 3 3" xfId="6940" xr:uid="{00000000-0005-0000-0000-000083330000}"/>
    <cellStyle name="Comma 2 7 3 4 3 4" xfId="10032" xr:uid="{00000000-0005-0000-0000-000084330000}"/>
    <cellStyle name="Comma 2 7 3 4 3 5" xfId="6005" xr:uid="{00000000-0005-0000-0000-000085330000}"/>
    <cellStyle name="Comma 2 7 3 4 4" xfId="1959" xr:uid="{00000000-0005-0000-0000-000086330000}"/>
    <cellStyle name="Comma 2 7 3 4 4 2" xfId="11254" xr:uid="{00000000-0005-0000-0000-000087330000}"/>
    <cellStyle name="Comma 2 7 3 4 4 3" xfId="8162" xr:uid="{00000000-0005-0000-0000-000088330000}"/>
    <cellStyle name="Comma 2 7 3 4 5" xfId="3218" xr:uid="{00000000-0005-0000-0000-000089330000}"/>
    <cellStyle name="Comma 2 7 3 4 5 2" xfId="12513" xr:uid="{00000000-0005-0000-0000-00008A330000}"/>
    <cellStyle name="Comma 2 7 3 4 5 3" xfId="6329" xr:uid="{00000000-0005-0000-0000-00008B330000}"/>
    <cellStyle name="Comma 2 7 3 4 6" xfId="9421" xr:uid="{00000000-0005-0000-0000-00008C330000}"/>
    <cellStyle name="Comma 2 7 3 4 7" xfId="5070" xr:uid="{00000000-0005-0000-0000-00008D330000}"/>
    <cellStyle name="Comma 2 7 3 5" xfId="664" xr:uid="{00000000-0005-0000-0000-00008E330000}"/>
    <cellStyle name="Comma 2 7 3 5 2" xfId="1312" xr:uid="{00000000-0005-0000-0000-00008F330000}"/>
    <cellStyle name="Comma 2 7 3 5 2 2" xfId="2821" xr:uid="{00000000-0005-0000-0000-000090330000}"/>
    <cellStyle name="Comma 2 7 3 5 2 2 2" xfId="12116" xr:uid="{00000000-0005-0000-0000-000091330000}"/>
    <cellStyle name="Comma 2 7 3 5 2 2 3" xfId="9024" xr:uid="{00000000-0005-0000-0000-000092330000}"/>
    <cellStyle name="Comma 2 7 3 5 2 3" xfId="4404" xr:uid="{00000000-0005-0000-0000-000093330000}"/>
    <cellStyle name="Comma 2 7 3 5 2 3 2" xfId="13699" xr:uid="{00000000-0005-0000-0000-000094330000}"/>
    <cellStyle name="Comma 2 7 3 5 2 3 3" xfId="7515" xr:uid="{00000000-0005-0000-0000-000095330000}"/>
    <cellStyle name="Comma 2 7 3 5 2 4" xfId="10607" xr:uid="{00000000-0005-0000-0000-000096330000}"/>
    <cellStyle name="Comma 2 7 3 5 2 5" xfId="5932" xr:uid="{00000000-0005-0000-0000-000097330000}"/>
    <cellStyle name="Comma 2 7 3 5 3" xfId="1886" xr:uid="{00000000-0005-0000-0000-000098330000}"/>
    <cellStyle name="Comma 2 7 3 5 3 2" xfId="11181" xr:uid="{00000000-0005-0000-0000-000099330000}"/>
    <cellStyle name="Comma 2 7 3 5 3 3" xfId="8089" xr:uid="{00000000-0005-0000-0000-00009A330000}"/>
    <cellStyle name="Comma 2 7 3 5 4" xfId="3756" xr:uid="{00000000-0005-0000-0000-00009B330000}"/>
    <cellStyle name="Comma 2 7 3 5 4 2" xfId="13051" xr:uid="{00000000-0005-0000-0000-00009C330000}"/>
    <cellStyle name="Comma 2 7 3 5 4 3" xfId="6867" xr:uid="{00000000-0005-0000-0000-00009D330000}"/>
    <cellStyle name="Comma 2 7 3 5 5" xfId="9959" xr:uid="{00000000-0005-0000-0000-00009E330000}"/>
    <cellStyle name="Comma 2 7 3 5 6" xfId="4997" xr:uid="{00000000-0005-0000-0000-00009F330000}"/>
    <cellStyle name="Comma 2 7 3 6" xfId="988" xr:uid="{00000000-0005-0000-0000-0000A0330000}"/>
    <cellStyle name="Comma 2 7 3 6 2" xfId="2210" xr:uid="{00000000-0005-0000-0000-0000A1330000}"/>
    <cellStyle name="Comma 2 7 3 6 2 2" xfId="11505" xr:uid="{00000000-0005-0000-0000-0000A2330000}"/>
    <cellStyle name="Comma 2 7 3 6 2 3" xfId="8413" xr:uid="{00000000-0005-0000-0000-0000A3330000}"/>
    <cellStyle name="Comma 2 7 3 6 3" xfId="4080" xr:uid="{00000000-0005-0000-0000-0000A4330000}"/>
    <cellStyle name="Comma 2 7 3 6 3 2" xfId="13375" xr:uid="{00000000-0005-0000-0000-0000A5330000}"/>
    <cellStyle name="Comma 2 7 3 6 3 3" xfId="7191" xr:uid="{00000000-0005-0000-0000-0000A6330000}"/>
    <cellStyle name="Comma 2 7 3 6 4" xfId="10283" xr:uid="{00000000-0005-0000-0000-0000A7330000}"/>
    <cellStyle name="Comma 2 7 3 6 5" xfId="5321" xr:uid="{00000000-0005-0000-0000-0000A8330000}"/>
    <cellStyle name="Comma 2 7 3 7" xfId="393" xr:uid="{00000000-0005-0000-0000-0000A9330000}"/>
    <cellStyle name="Comma 2 7 3 7 2" xfId="2550" xr:uid="{00000000-0005-0000-0000-0000AA330000}"/>
    <cellStyle name="Comma 2 7 3 7 2 2" xfId="11845" xr:uid="{00000000-0005-0000-0000-0000AB330000}"/>
    <cellStyle name="Comma 2 7 3 7 2 3" xfId="8753" xr:uid="{00000000-0005-0000-0000-0000AC330000}"/>
    <cellStyle name="Comma 2 7 3 7 3" xfId="3485" xr:uid="{00000000-0005-0000-0000-0000AD330000}"/>
    <cellStyle name="Comma 2 7 3 7 3 2" xfId="12780" xr:uid="{00000000-0005-0000-0000-0000AE330000}"/>
    <cellStyle name="Comma 2 7 3 7 3 3" xfId="6596" xr:uid="{00000000-0005-0000-0000-0000AF330000}"/>
    <cellStyle name="Comma 2 7 3 7 4" xfId="9688" xr:uid="{00000000-0005-0000-0000-0000B0330000}"/>
    <cellStyle name="Comma 2 7 3 7 5" xfId="5661" xr:uid="{00000000-0005-0000-0000-0000B1330000}"/>
    <cellStyle name="Comma 2 7 3 8" xfId="1615" xr:uid="{00000000-0005-0000-0000-0000B2330000}"/>
    <cellStyle name="Comma 2 7 3 8 2" xfId="10910" xr:uid="{00000000-0005-0000-0000-0000B3330000}"/>
    <cellStyle name="Comma 2 7 3 8 3" xfId="7818" xr:uid="{00000000-0005-0000-0000-0000B4330000}"/>
    <cellStyle name="Comma 2 7 3 9" xfId="3145" xr:uid="{00000000-0005-0000-0000-0000B5330000}"/>
    <cellStyle name="Comma 2 7 3 9 2" xfId="12440" xr:uid="{00000000-0005-0000-0000-0000B6330000}"/>
    <cellStyle name="Comma 2 7 3 9 3" xfId="6256" xr:uid="{00000000-0005-0000-0000-0000B7330000}"/>
    <cellStyle name="Comma 2 7 4" xfId="179" xr:uid="{00000000-0005-0000-0000-0000B8330000}"/>
    <cellStyle name="Comma 2 7 4 2" xfId="790" xr:uid="{00000000-0005-0000-0000-0000B9330000}"/>
    <cellStyle name="Comma 2 7 4 2 2" xfId="1401" xr:uid="{00000000-0005-0000-0000-0000BA330000}"/>
    <cellStyle name="Comma 2 7 4 2 2 2" xfId="2947" xr:uid="{00000000-0005-0000-0000-0000BB330000}"/>
    <cellStyle name="Comma 2 7 4 2 2 2 2" xfId="12242" xr:uid="{00000000-0005-0000-0000-0000BC330000}"/>
    <cellStyle name="Comma 2 7 4 2 2 2 3" xfId="9150" xr:uid="{00000000-0005-0000-0000-0000BD330000}"/>
    <cellStyle name="Comma 2 7 4 2 2 3" xfId="4493" xr:uid="{00000000-0005-0000-0000-0000BE330000}"/>
    <cellStyle name="Comma 2 7 4 2 2 3 2" xfId="13788" xr:uid="{00000000-0005-0000-0000-0000BF330000}"/>
    <cellStyle name="Comma 2 7 4 2 2 3 3" xfId="7604" xr:uid="{00000000-0005-0000-0000-0000C0330000}"/>
    <cellStyle name="Comma 2 7 4 2 2 4" xfId="10696" xr:uid="{00000000-0005-0000-0000-0000C1330000}"/>
    <cellStyle name="Comma 2 7 4 2 2 5" xfId="6058" xr:uid="{00000000-0005-0000-0000-0000C2330000}"/>
    <cellStyle name="Comma 2 7 4 2 3" xfId="2012" xr:uid="{00000000-0005-0000-0000-0000C3330000}"/>
    <cellStyle name="Comma 2 7 4 2 3 2" xfId="11307" xr:uid="{00000000-0005-0000-0000-0000C4330000}"/>
    <cellStyle name="Comma 2 7 4 2 3 3" xfId="8215" xr:uid="{00000000-0005-0000-0000-0000C5330000}"/>
    <cellStyle name="Comma 2 7 4 2 4" xfId="3882" xr:uid="{00000000-0005-0000-0000-0000C6330000}"/>
    <cellStyle name="Comma 2 7 4 2 4 2" xfId="13177" xr:uid="{00000000-0005-0000-0000-0000C7330000}"/>
    <cellStyle name="Comma 2 7 4 2 4 3" xfId="6993" xr:uid="{00000000-0005-0000-0000-0000C8330000}"/>
    <cellStyle name="Comma 2 7 4 2 5" xfId="10085" xr:uid="{00000000-0005-0000-0000-0000C9330000}"/>
    <cellStyle name="Comma 2 7 4 2 6" xfId="5123" xr:uid="{00000000-0005-0000-0000-0000CA330000}"/>
    <cellStyle name="Comma 2 7 4 3" xfId="1114" xr:uid="{00000000-0005-0000-0000-0000CB330000}"/>
    <cellStyle name="Comma 2 7 4 3 2" xfId="2336" xr:uid="{00000000-0005-0000-0000-0000CC330000}"/>
    <cellStyle name="Comma 2 7 4 3 2 2" xfId="11631" xr:uid="{00000000-0005-0000-0000-0000CD330000}"/>
    <cellStyle name="Comma 2 7 4 3 2 3" xfId="8539" xr:uid="{00000000-0005-0000-0000-0000CE330000}"/>
    <cellStyle name="Comma 2 7 4 3 3" xfId="4206" xr:uid="{00000000-0005-0000-0000-0000CF330000}"/>
    <cellStyle name="Comma 2 7 4 3 3 2" xfId="13501" xr:uid="{00000000-0005-0000-0000-0000D0330000}"/>
    <cellStyle name="Comma 2 7 4 3 3 3" xfId="7317" xr:uid="{00000000-0005-0000-0000-0000D1330000}"/>
    <cellStyle name="Comma 2 7 4 3 4" xfId="10409" xr:uid="{00000000-0005-0000-0000-0000D2330000}"/>
    <cellStyle name="Comma 2 7 4 3 5" xfId="5447" xr:uid="{00000000-0005-0000-0000-0000D3330000}"/>
    <cellStyle name="Comma 2 7 4 4" xfId="519" xr:uid="{00000000-0005-0000-0000-0000D4330000}"/>
    <cellStyle name="Comma 2 7 4 4 2" xfId="2676" xr:uid="{00000000-0005-0000-0000-0000D5330000}"/>
    <cellStyle name="Comma 2 7 4 4 2 2" xfId="11971" xr:uid="{00000000-0005-0000-0000-0000D6330000}"/>
    <cellStyle name="Comma 2 7 4 4 2 3" xfId="8879" xr:uid="{00000000-0005-0000-0000-0000D7330000}"/>
    <cellStyle name="Comma 2 7 4 4 3" xfId="3611" xr:uid="{00000000-0005-0000-0000-0000D8330000}"/>
    <cellStyle name="Comma 2 7 4 4 3 2" xfId="12906" xr:uid="{00000000-0005-0000-0000-0000D9330000}"/>
    <cellStyle name="Comma 2 7 4 4 3 3" xfId="6722" xr:uid="{00000000-0005-0000-0000-0000DA330000}"/>
    <cellStyle name="Comma 2 7 4 4 4" xfId="9814" xr:uid="{00000000-0005-0000-0000-0000DB330000}"/>
    <cellStyle name="Comma 2 7 4 4 5" xfId="5787" xr:uid="{00000000-0005-0000-0000-0000DC330000}"/>
    <cellStyle name="Comma 2 7 4 5" xfId="1741" xr:uid="{00000000-0005-0000-0000-0000DD330000}"/>
    <cellStyle name="Comma 2 7 4 5 2" xfId="11036" xr:uid="{00000000-0005-0000-0000-0000DE330000}"/>
    <cellStyle name="Comma 2 7 4 5 3" xfId="7944" xr:uid="{00000000-0005-0000-0000-0000DF330000}"/>
    <cellStyle name="Comma 2 7 4 6" xfId="3271" xr:uid="{00000000-0005-0000-0000-0000E0330000}"/>
    <cellStyle name="Comma 2 7 4 6 2" xfId="12566" xr:uid="{00000000-0005-0000-0000-0000E1330000}"/>
    <cellStyle name="Comma 2 7 4 6 3" xfId="6382" xr:uid="{00000000-0005-0000-0000-0000E2330000}"/>
    <cellStyle name="Comma 2 7 4 7" xfId="9474" xr:uid="{00000000-0005-0000-0000-0000E3330000}"/>
    <cellStyle name="Comma 2 7 4 8" xfId="4852" xr:uid="{00000000-0005-0000-0000-0000E4330000}"/>
    <cellStyle name="Comma 2 7 5" xfId="252" xr:uid="{00000000-0005-0000-0000-0000E5330000}"/>
    <cellStyle name="Comma 2 7 5 2" xfId="863" xr:uid="{00000000-0005-0000-0000-0000E6330000}"/>
    <cellStyle name="Comma 2 7 5 2 2" xfId="1474" xr:uid="{00000000-0005-0000-0000-0000E7330000}"/>
    <cellStyle name="Comma 2 7 5 2 2 2" xfId="3020" xr:uid="{00000000-0005-0000-0000-0000E8330000}"/>
    <cellStyle name="Comma 2 7 5 2 2 2 2" xfId="12315" xr:uid="{00000000-0005-0000-0000-0000E9330000}"/>
    <cellStyle name="Comma 2 7 5 2 2 2 3" xfId="9223" xr:uid="{00000000-0005-0000-0000-0000EA330000}"/>
    <cellStyle name="Comma 2 7 5 2 2 3" xfId="4566" xr:uid="{00000000-0005-0000-0000-0000EB330000}"/>
    <cellStyle name="Comma 2 7 5 2 2 3 2" xfId="13861" xr:uid="{00000000-0005-0000-0000-0000EC330000}"/>
    <cellStyle name="Comma 2 7 5 2 2 3 3" xfId="7677" xr:uid="{00000000-0005-0000-0000-0000ED330000}"/>
    <cellStyle name="Comma 2 7 5 2 2 4" xfId="10769" xr:uid="{00000000-0005-0000-0000-0000EE330000}"/>
    <cellStyle name="Comma 2 7 5 2 2 5" xfId="6131" xr:uid="{00000000-0005-0000-0000-0000EF330000}"/>
    <cellStyle name="Comma 2 7 5 2 3" xfId="2085" xr:uid="{00000000-0005-0000-0000-0000F0330000}"/>
    <cellStyle name="Comma 2 7 5 2 3 2" xfId="11380" xr:uid="{00000000-0005-0000-0000-0000F1330000}"/>
    <cellStyle name="Comma 2 7 5 2 3 3" xfId="8288" xr:uid="{00000000-0005-0000-0000-0000F2330000}"/>
    <cellStyle name="Comma 2 7 5 2 4" xfId="3955" xr:uid="{00000000-0005-0000-0000-0000F3330000}"/>
    <cellStyle name="Comma 2 7 5 2 4 2" xfId="13250" xr:uid="{00000000-0005-0000-0000-0000F4330000}"/>
    <cellStyle name="Comma 2 7 5 2 4 3" xfId="7066" xr:uid="{00000000-0005-0000-0000-0000F5330000}"/>
    <cellStyle name="Comma 2 7 5 2 5" xfId="10158" xr:uid="{00000000-0005-0000-0000-0000F6330000}"/>
    <cellStyle name="Comma 2 7 5 2 6" xfId="5196" xr:uid="{00000000-0005-0000-0000-0000F7330000}"/>
    <cellStyle name="Comma 2 7 5 3" xfId="1187" xr:uid="{00000000-0005-0000-0000-0000F8330000}"/>
    <cellStyle name="Comma 2 7 5 3 2" xfId="2409" xr:uid="{00000000-0005-0000-0000-0000F9330000}"/>
    <cellStyle name="Comma 2 7 5 3 2 2" xfId="11704" xr:uid="{00000000-0005-0000-0000-0000FA330000}"/>
    <cellStyle name="Comma 2 7 5 3 2 3" xfId="8612" xr:uid="{00000000-0005-0000-0000-0000FB330000}"/>
    <cellStyle name="Comma 2 7 5 3 3" xfId="4279" xr:uid="{00000000-0005-0000-0000-0000FC330000}"/>
    <cellStyle name="Comma 2 7 5 3 3 2" xfId="13574" xr:uid="{00000000-0005-0000-0000-0000FD330000}"/>
    <cellStyle name="Comma 2 7 5 3 3 3" xfId="7390" xr:uid="{00000000-0005-0000-0000-0000FE330000}"/>
    <cellStyle name="Comma 2 7 5 3 4" xfId="10482" xr:uid="{00000000-0005-0000-0000-0000FF330000}"/>
    <cellStyle name="Comma 2 7 5 3 5" xfId="5520" xr:uid="{00000000-0005-0000-0000-000000340000}"/>
    <cellStyle name="Comma 2 7 5 4" xfId="430" xr:uid="{00000000-0005-0000-0000-000001340000}"/>
    <cellStyle name="Comma 2 7 5 4 2" xfId="2587" xr:uid="{00000000-0005-0000-0000-000002340000}"/>
    <cellStyle name="Comma 2 7 5 4 2 2" xfId="11882" xr:uid="{00000000-0005-0000-0000-000003340000}"/>
    <cellStyle name="Comma 2 7 5 4 2 3" xfId="8790" xr:uid="{00000000-0005-0000-0000-000004340000}"/>
    <cellStyle name="Comma 2 7 5 4 3" xfId="3522" xr:uid="{00000000-0005-0000-0000-000005340000}"/>
    <cellStyle name="Comma 2 7 5 4 3 2" xfId="12817" xr:uid="{00000000-0005-0000-0000-000006340000}"/>
    <cellStyle name="Comma 2 7 5 4 3 3" xfId="6633" xr:uid="{00000000-0005-0000-0000-000007340000}"/>
    <cellStyle name="Comma 2 7 5 4 4" xfId="9725" xr:uid="{00000000-0005-0000-0000-000008340000}"/>
    <cellStyle name="Comma 2 7 5 4 5" xfId="5698" xr:uid="{00000000-0005-0000-0000-000009340000}"/>
    <cellStyle name="Comma 2 7 5 5" xfId="1652" xr:uid="{00000000-0005-0000-0000-00000A340000}"/>
    <cellStyle name="Comma 2 7 5 5 2" xfId="10947" xr:uid="{00000000-0005-0000-0000-00000B340000}"/>
    <cellStyle name="Comma 2 7 5 5 3" xfId="7855" xr:uid="{00000000-0005-0000-0000-00000C340000}"/>
    <cellStyle name="Comma 2 7 5 6" xfId="3344" xr:uid="{00000000-0005-0000-0000-00000D340000}"/>
    <cellStyle name="Comma 2 7 5 6 2" xfId="12639" xr:uid="{00000000-0005-0000-0000-00000E340000}"/>
    <cellStyle name="Comma 2 7 5 6 3" xfId="6455" xr:uid="{00000000-0005-0000-0000-00000F340000}"/>
    <cellStyle name="Comma 2 7 5 7" xfId="9547" xr:uid="{00000000-0005-0000-0000-000010340000}"/>
    <cellStyle name="Comma 2 7 5 8" xfId="4763" xr:uid="{00000000-0005-0000-0000-000011340000}"/>
    <cellStyle name="Comma 2 7 6" xfId="90" xr:uid="{00000000-0005-0000-0000-000012340000}"/>
    <cellStyle name="Comma 2 7 6 2" xfId="701" xr:uid="{00000000-0005-0000-0000-000013340000}"/>
    <cellStyle name="Comma 2 7 6 2 2" xfId="1348" xr:uid="{00000000-0005-0000-0000-000014340000}"/>
    <cellStyle name="Comma 2 7 6 2 2 2" xfId="2858" xr:uid="{00000000-0005-0000-0000-000015340000}"/>
    <cellStyle name="Comma 2 7 6 2 2 2 2" xfId="12153" xr:uid="{00000000-0005-0000-0000-000016340000}"/>
    <cellStyle name="Comma 2 7 6 2 2 2 3" xfId="9061" xr:uid="{00000000-0005-0000-0000-000017340000}"/>
    <cellStyle name="Comma 2 7 6 2 2 3" xfId="4440" xr:uid="{00000000-0005-0000-0000-000018340000}"/>
    <cellStyle name="Comma 2 7 6 2 2 3 2" xfId="13735" xr:uid="{00000000-0005-0000-0000-000019340000}"/>
    <cellStyle name="Comma 2 7 6 2 2 3 3" xfId="7551" xr:uid="{00000000-0005-0000-0000-00001A340000}"/>
    <cellStyle name="Comma 2 7 6 2 2 4" xfId="10643" xr:uid="{00000000-0005-0000-0000-00001B340000}"/>
    <cellStyle name="Comma 2 7 6 2 2 5" xfId="5969" xr:uid="{00000000-0005-0000-0000-00001C340000}"/>
    <cellStyle name="Comma 2 7 6 2 3" xfId="1923" xr:uid="{00000000-0005-0000-0000-00001D340000}"/>
    <cellStyle name="Comma 2 7 6 2 3 2" xfId="11218" xr:uid="{00000000-0005-0000-0000-00001E340000}"/>
    <cellStyle name="Comma 2 7 6 2 3 3" xfId="8126" xr:uid="{00000000-0005-0000-0000-00001F340000}"/>
    <cellStyle name="Comma 2 7 6 2 4" xfId="3793" xr:uid="{00000000-0005-0000-0000-000020340000}"/>
    <cellStyle name="Comma 2 7 6 2 4 2" xfId="13088" xr:uid="{00000000-0005-0000-0000-000021340000}"/>
    <cellStyle name="Comma 2 7 6 2 4 3" xfId="6904" xr:uid="{00000000-0005-0000-0000-000022340000}"/>
    <cellStyle name="Comma 2 7 6 2 5" xfId="9996" xr:uid="{00000000-0005-0000-0000-000023340000}"/>
    <cellStyle name="Comma 2 7 6 2 6" xfId="5034" xr:uid="{00000000-0005-0000-0000-000024340000}"/>
    <cellStyle name="Comma 2 7 6 3" xfId="1025" xr:uid="{00000000-0005-0000-0000-000025340000}"/>
    <cellStyle name="Comma 2 7 6 3 2" xfId="2247" xr:uid="{00000000-0005-0000-0000-000026340000}"/>
    <cellStyle name="Comma 2 7 6 3 2 2" xfId="11542" xr:uid="{00000000-0005-0000-0000-000027340000}"/>
    <cellStyle name="Comma 2 7 6 3 2 3" xfId="8450" xr:uid="{00000000-0005-0000-0000-000028340000}"/>
    <cellStyle name="Comma 2 7 6 3 3" xfId="4117" xr:uid="{00000000-0005-0000-0000-000029340000}"/>
    <cellStyle name="Comma 2 7 6 3 3 2" xfId="13412" xr:uid="{00000000-0005-0000-0000-00002A340000}"/>
    <cellStyle name="Comma 2 7 6 3 3 3" xfId="7228" xr:uid="{00000000-0005-0000-0000-00002B340000}"/>
    <cellStyle name="Comma 2 7 6 3 4" xfId="10320" xr:uid="{00000000-0005-0000-0000-00002C340000}"/>
    <cellStyle name="Comma 2 7 6 3 5" xfId="5358" xr:uid="{00000000-0005-0000-0000-00002D340000}"/>
    <cellStyle name="Comma 2 7 6 4" xfId="607" xr:uid="{00000000-0005-0000-0000-00002E340000}"/>
    <cellStyle name="Comma 2 7 6 4 2" xfId="2764" xr:uid="{00000000-0005-0000-0000-00002F340000}"/>
    <cellStyle name="Comma 2 7 6 4 2 2" xfId="12059" xr:uid="{00000000-0005-0000-0000-000030340000}"/>
    <cellStyle name="Comma 2 7 6 4 2 3" xfId="8967" xr:uid="{00000000-0005-0000-0000-000031340000}"/>
    <cellStyle name="Comma 2 7 6 4 3" xfId="3699" xr:uid="{00000000-0005-0000-0000-000032340000}"/>
    <cellStyle name="Comma 2 7 6 4 3 2" xfId="12994" xr:uid="{00000000-0005-0000-0000-000033340000}"/>
    <cellStyle name="Comma 2 7 6 4 3 3" xfId="6810" xr:uid="{00000000-0005-0000-0000-000034340000}"/>
    <cellStyle name="Comma 2 7 6 4 4" xfId="9902" xr:uid="{00000000-0005-0000-0000-000035340000}"/>
    <cellStyle name="Comma 2 7 6 4 5" xfId="5875" xr:uid="{00000000-0005-0000-0000-000036340000}"/>
    <cellStyle name="Comma 2 7 6 5" xfId="1829" xr:uid="{00000000-0005-0000-0000-000037340000}"/>
    <cellStyle name="Comma 2 7 6 5 2" xfId="11124" xr:uid="{00000000-0005-0000-0000-000038340000}"/>
    <cellStyle name="Comma 2 7 6 5 3" xfId="8032" xr:uid="{00000000-0005-0000-0000-000039340000}"/>
    <cellStyle name="Comma 2 7 6 6" xfId="3182" xr:uid="{00000000-0005-0000-0000-00003A340000}"/>
    <cellStyle name="Comma 2 7 6 6 2" xfId="12477" xr:uid="{00000000-0005-0000-0000-00003B340000}"/>
    <cellStyle name="Comma 2 7 6 6 3" xfId="6293" xr:uid="{00000000-0005-0000-0000-00003C340000}"/>
    <cellStyle name="Comma 2 7 6 7" xfId="9385" xr:uid="{00000000-0005-0000-0000-00003D340000}"/>
    <cellStyle name="Comma 2 7 6 8" xfId="4940" xr:uid="{00000000-0005-0000-0000-00003E340000}"/>
    <cellStyle name="Comma 2 7 7" xfId="627" xr:uid="{00000000-0005-0000-0000-00003F340000}"/>
    <cellStyle name="Comma 2 7 7 2" xfId="1275" xr:uid="{00000000-0005-0000-0000-000040340000}"/>
    <cellStyle name="Comma 2 7 7 2 2" xfId="2784" xr:uid="{00000000-0005-0000-0000-000041340000}"/>
    <cellStyle name="Comma 2 7 7 2 2 2" xfId="12079" xr:uid="{00000000-0005-0000-0000-000042340000}"/>
    <cellStyle name="Comma 2 7 7 2 2 3" xfId="8987" xr:uid="{00000000-0005-0000-0000-000043340000}"/>
    <cellStyle name="Comma 2 7 7 2 3" xfId="4367" xr:uid="{00000000-0005-0000-0000-000044340000}"/>
    <cellStyle name="Comma 2 7 7 2 3 2" xfId="13662" xr:uid="{00000000-0005-0000-0000-000045340000}"/>
    <cellStyle name="Comma 2 7 7 2 3 3" xfId="7478" xr:uid="{00000000-0005-0000-0000-000046340000}"/>
    <cellStyle name="Comma 2 7 7 2 4" xfId="10570" xr:uid="{00000000-0005-0000-0000-000047340000}"/>
    <cellStyle name="Comma 2 7 7 2 5" xfId="5895" xr:uid="{00000000-0005-0000-0000-000048340000}"/>
    <cellStyle name="Comma 2 7 7 3" xfId="1849" xr:uid="{00000000-0005-0000-0000-000049340000}"/>
    <cellStyle name="Comma 2 7 7 3 2" xfId="11144" xr:uid="{00000000-0005-0000-0000-00004A340000}"/>
    <cellStyle name="Comma 2 7 7 3 3" xfId="8052" xr:uid="{00000000-0005-0000-0000-00004B340000}"/>
    <cellStyle name="Comma 2 7 7 4" xfId="3719" xr:uid="{00000000-0005-0000-0000-00004C340000}"/>
    <cellStyle name="Comma 2 7 7 4 2" xfId="13014" xr:uid="{00000000-0005-0000-0000-00004D340000}"/>
    <cellStyle name="Comma 2 7 7 4 3" xfId="6830" xr:uid="{00000000-0005-0000-0000-00004E340000}"/>
    <cellStyle name="Comma 2 7 7 5" xfId="9922" xr:uid="{00000000-0005-0000-0000-00004F340000}"/>
    <cellStyle name="Comma 2 7 7 6" xfId="4960" xr:uid="{00000000-0005-0000-0000-000050340000}"/>
    <cellStyle name="Comma 2 7 8" xfId="951" xr:uid="{00000000-0005-0000-0000-000051340000}"/>
    <cellStyle name="Comma 2 7 8 2" xfId="2173" xr:uid="{00000000-0005-0000-0000-000052340000}"/>
    <cellStyle name="Comma 2 7 8 2 2" xfId="11468" xr:uid="{00000000-0005-0000-0000-000053340000}"/>
    <cellStyle name="Comma 2 7 8 2 3" xfId="8376" xr:uid="{00000000-0005-0000-0000-000054340000}"/>
    <cellStyle name="Comma 2 7 8 3" xfId="4043" xr:uid="{00000000-0005-0000-0000-000055340000}"/>
    <cellStyle name="Comma 2 7 8 3 2" xfId="13338" xr:uid="{00000000-0005-0000-0000-000056340000}"/>
    <cellStyle name="Comma 2 7 8 3 3" xfId="7154" xr:uid="{00000000-0005-0000-0000-000057340000}"/>
    <cellStyle name="Comma 2 7 8 4" xfId="10246" xr:uid="{00000000-0005-0000-0000-000058340000}"/>
    <cellStyle name="Comma 2 7 8 5" xfId="5284" xr:uid="{00000000-0005-0000-0000-000059340000}"/>
    <cellStyle name="Comma 2 7 9" xfId="357" xr:uid="{00000000-0005-0000-0000-00005A340000}"/>
    <cellStyle name="Comma 2 7 9 2" xfId="2514" xr:uid="{00000000-0005-0000-0000-00005B340000}"/>
    <cellStyle name="Comma 2 7 9 2 2" xfId="11809" xr:uid="{00000000-0005-0000-0000-00005C340000}"/>
    <cellStyle name="Comma 2 7 9 2 3" xfId="8717" xr:uid="{00000000-0005-0000-0000-00005D340000}"/>
    <cellStyle name="Comma 2 7 9 3" xfId="3449" xr:uid="{00000000-0005-0000-0000-00005E340000}"/>
    <cellStyle name="Comma 2 7 9 3 2" xfId="12744" xr:uid="{00000000-0005-0000-0000-00005F340000}"/>
    <cellStyle name="Comma 2 7 9 3 3" xfId="6560" xr:uid="{00000000-0005-0000-0000-000060340000}"/>
    <cellStyle name="Comma 2 7 9 4" xfId="9652" xr:uid="{00000000-0005-0000-0000-000061340000}"/>
    <cellStyle name="Comma 2 7 9 5" xfId="5625" xr:uid="{00000000-0005-0000-0000-000062340000}"/>
    <cellStyle name="Comma 2 8" xfId="26" xr:uid="{00000000-0005-0000-0000-000063340000}"/>
    <cellStyle name="Comma 2 8 10" xfId="3118" xr:uid="{00000000-0005-0000-0000-000064340000}"/>
    <cellStyle name="Comma 2 8 10 2" xfId="12413" xr:uid="{00000000-0005-0000-0000-000065340000}"/>
    <cellStyle name="Comma 2 8 10 3" xfId="6229" xr:uid="{00000000-0005-0000-0000-000066340000}"/>
    <cellStyle name="Comma 2 8 11" xfId="9321" xr:uid="{00000000-0005-0000-0000-000067340000}"/>
    <cellStyle name="Comma 2 8 12" xfId="4700" xr:uid="{00000000-0005-0000-0000-000068340000}"/>
    <cellStyle name="Comma 2 8 2" xfId="63" xr:uid="{00000000-0005-0000-0000-000069340000}"/>
    <cellStyle name="Comma 2 8 2 10" xfId="9358" xr:uid="{00000000-0005-0000-0000-00006A340000}"/>
    <cellStyle name="Comma 2 8 2 11" xfId="4736" xr:uid="{00000000-0005-0000-0000-00006B340000}"/>
    <cellStyle name="Comma 2 8 2 2" xfId="225" xr:uid="{00000000-0005-0000-0000-00006C340000}"/>
    <cellStyle name="Comma 2 8 2 2 2" xfId="836" xr:uid="{00000000-0005-0000-0000-00006D340000}"/>
    <cellStyle name="Comma 2 8 2 2 2 2" xfId="1447" xr:uid="{00000000-0005-0000-0000-00006E340000}"/>
    <cellStyle name="Comma 2 8 2 2 2 2 2" xfId="2993" xr:uid="{00000000-0005-0000-0000-00006F340000}"/>
    <cellStyle name="Comma 2 8 2 2 2 2 2 2" xfId="12288" xr:uid="{00000000-0005-0000-0000-000070340000}"/>
    <cellStyle name="Comma 2 8 2 2 2 2 2 3" xfId="9196" xr:uid="{00000000-0005-0000-0000-000071340000}"/>
    <cellStyle name="Comma 2 8 2 2 2 2 3" xfId="4539" xr:uid="{00000000-0005-0000-0000-000072340000}"/>
    <cellStyle name="Comma 2 8 2 2 2 2 3 2" xfId="13834" xr:uid="{00000000-0005-0000-0000-000073340000}"/>
    <cellStyle name="Comma 2 8 2 2 2 2 3 3" xfId="7650" xr:uid="{00000000-0005-0000-0000-000074340000}"/>
    <cellStyle name="Comma 2 8 2 2 2 2 4" xfId="10742" xr:uid="{00000000-0005-0000-0000-000075340000}"/>
    <cellStyle name="Comma 2 8 2 2 2 2 5" xfId="6104" xr:uid="{00000000-0005-0000-0000-000076340000}"/>
    <cellStyle name="Comma 2 8 2 2 2 3" xfId="2058" xr:uid="{00000000-0005-0000-0000-000077340000}"/>
    <cellStyle name="Comma 2 8 2 2 2 3 2" xfId="11353" xr:uid="{00000000-0005-0000-0000-000078340000}"/>
    <cellStyle name="Comma 2 8 2 2 2 3 3" xfId="8261" xr:uid="{00000000-0005-0000-0000-000079340000}"/>
    <cellStyle name="Comma 2 8 2 2 2 4" xfId="3928" xr:uid="{00000000-0005-0000-0000-00007A340000}"/>
    <cellStyle name="Comma 2 8 2 2 2 4 2" xfId="13223" xr:uid="{00000000-0005-0000-0000-00007B340000}"/>
    <cellStyle name="Comma 2 8 2 2 2 4 3" xfId="7039" xr:uid="{00000000-0005-0000-0000-00007C340000}"/>
    <cellStyle name="Comma 2 8 2 2 2 5" xfId="10131" xr:uid="{00000000-0005-0000-0000-00007D340000}"/>
    <cellStyle name="Comma 2 8 2 2 2 6" xfId="5169" xr:uid="{00000000-0005-0000-0000-00007E340000}"/>
    <cellStyle name="Comma 2 8 2 2 3" xfId="1160" xr:uid="{00000000-0005-0000-0000-00007F340000}"/>
    <cellStyle name="Comma 2 8 2 2 3 2" xfId="2382" xr:uid="{00000000-0005-0000-0000-000080340000}"/>
    <cellStyle name="Comma 2 8 2 2 3 2 2" xfId="11677" xr:uid="{00000000-0005-0000-0000-000081340000}"/>
    <cellStyle name="Comma 2 8 2 2 3 2 3" xfId="8585" xr:uid="{00000000-0005-0000-0000-000082340000}"/>
    <cellStyle name="Comma 2 8 2 2 3 3" xfId="4252" xr:uid="{00000000-0005-0000-0000-000083340000}"/>
    <cellStyle name="Comma 2 8 2 2 3 3 2" xfId="13547" xr:uid="{00000000-0005-0000-0000-000084340000}"/>
    <cellStyle name="Comma 2 8 2 2 3 3 3" xfId="7363" xr:uid="{00000000-0005-0000-0000-000085340000}"/>
    <cellStyle name="Comma 2 8 2 2 3 4" xfId="10455" xr:uid="{00000000-0005-0000-0000-000086340000}"/>
    <cellStyle name="Comma 2 8 2 2 3 5" xfId="5493" xr:uid="{00000000-0005-0000-0000-000087340000}"/>
    <cellStyle name="Comma 2 8 2 2 4" xfId="565" xr:uid="{00000000-0005-0000-0000-000088340000}"/>
    <cellStyle name="Comma 2 8 2 2 4 2" xfId="2722" xr:uid="{00000000-0005-0000-0000-000089340000}"/>
    <cellStyle name="Comma 2 8 2 2 4 2 2" xfId="12017" xr:uid="{00000000-0005-0000-0000-00008A340000}"/>
    <cellStyle name="Comma 2 8 2 2 4 2 3" xfId="8925" xr:uid="{00000000-0005-0000-0000-00008B340000}"/>
    <cellStyle name="Comma 2 8 2 2 4 3" xfId="3657" xr:uid="{00000000-0005-0000-0000-00008C340000}"/>
    <cellStyle name="Comma 2 8 2 2 4 3 2" xfId="12952" xr:uid="{00000000-0005-0000-0000-00008D340000}"/>
    <cellStyle name="Comma 2 8 2 2 4 3 3" xfId="6768" xr:uid="{00000000-0005-0000-0000-00008E340000}"/>
    <cellStyle name="Comma 2 8 2 2 4 4" xfId="9860" xr:uid="{00000000-0005-0000-0000-00008F340000}"/>
    <cellStyle name="Comma 2 8 2 2 4 5" xfId="5833" xr:uid="{00000000-0005-0000-0000-000090340000}"/>
    <cellStyle name="Comma 2 8 2 2 5" xfId="1787" xr:uid="{00000000-0005-0000-0000-000091340000}"/>
    <cellStyle name="Comma 2 8 2 2 5 2" xfId="11082" xr:uid="{00000000-0005-0000-0000-000092340000}"/>
    <cellStyle name="Comma 2 8 2 2 5 3" xfId="7990" xr:uid="{00000000-0005-0000-0000-000093340000}"/>
    <cellStyle name="Comma 2 8 2 2 6" xfId="3317" xr:uid="{00000000-0005-0000-0000-000094340000}"/>
    <cellStyle name="Comma 2 8 2 2 6 2" xfId="12612" xr:uid="{00000000-0005-0000-0000-000095340000}"/>
    <cellStyle name="Comma 2 8 2 2 6 3" xfId="6428" xr:uid="{00000000-0005-0000-0000-000096340000}"/>
    <cellStyle name="Comma 2 8 2 2 7" xfId="9520" xr:uid="{00000000-0005-0000-0000-000097340000}"/>
    <cellStyle name="Comma 2 8 2 2 8" xfId="4898" xr:uid="{00000000-0005-0000-0000-000098340000}"/>
    <cellStyle name="Comma 2 8 2 3" xfId="298" xr:uid="{00000000-0005-0000-0000-000099340000}"/>
    <cellStyle name="Comma 2 8 2 3 2" xfId="909" xr:uid="{00000000-0005-0000-0000-00009A340000}"/>
    <cellStyle name="Comma 2 8 2 3 2 2" xfId="1520" xr:uid="{00000000-0005-0000-0000-00009B340000}"/>
    <cellStyle name="Comma 2 8 2 3 2 2 2" xfId="3066" xr:uid="{00000000-0005-0000-0000-00009C340000}"/>
    <cellStyle name="Comma 2 8 2 3 2 2 2 2" xfId="12361" xr:uid="{00000000-0005-0000-0000-00009D340000}"/>
    <cellStyle name="Comma 2 8 2 3 2 2 2 3" xfId="9269" xr:uid="{00000000-0005-0000-0000-00009E340000}"/>
    <cellStyle name="Comma 2 8 2 3 2 2 3" xfId="4612" xr:uid="{00000000-0005-0000-0000-00009F340000}"/>
    <cellStyle name="Comma 2 8 2 3 2 2 3 2" xfId="13907" xr:uid="{00000000-0005-0000-0000-0000A0340000}"/>
    <cellStyle name="Comma 2 8 2 3 2 2 3 3" xfId="7723" xr:uid="{00000000-0005-0000-0000-0000A1340000}"/>
    <cellStyle name="Comma 2 8 2 3 2 2 4" xfId="10815" xr:uid="{00000000-0005-0000-0000-0000A2340000}"/>
    <cellStyle name="Comma 2 8 2 3 2 2 5" xfId="6177" xr:uid="{00000000-0005-0000-0000-0000A3340000}"/>
    <cellStyle name="Comma 2 8 2 3 2 3" xfId="2131" xr:uid="{00000000-0005-0000-0000-0000A4340000}"/>
    <cellStyle name="Comma 2 8 2 3 2 3 2" xfId="11426" xr:uid="{00000000-0005-0000-0000-0000A5340000}"/>
    <cellStyle name="Comma 2 8 2 3 2 3 3" xfId="8334" xr:uid="{00000000-0005-0000-0000-0000A6340000}"/>
    <cellStyle name="Comma 2 8 2 3 2 4" xfId="4001" xr:uid="{00000000-0005-0000-0000-0000A7340000}"/>
    <cellStyle name="Comma 2 8 2 3 2 4 2" xfId="13296" xr:uid="{00000000-0005-0000-0000-0000A8340000}"/>
    <cellStyle name="Comma 2 8 2 3 2 4 3" xfId="7112" xr:uid="{00000000-0005-0000-0000-0000A9340000}"/>
    <cellStyle name="Comma 2 8 2 3 2 5" xfId="10204" xr:uid="{00000000-0005-0000-0000-0000AA340000}"/>
    <cellStyle name="Comma 2 8 2 3 2 6" xfId="5242" xr:uid="{00000000-0005-0000-0000-0000AB340000}"/>
    <cellStyle name="Comma 2 8 2 3 3" xfId="1233" xr:uid="{00000000-0005-0000-0000-0000AC340000}"/>
    <cellStyle name="Comma 2 8 2 3 3 2" xfId="2455" xr:uid="{00000000-0005-0000-0000-0000AD340000}"/>
    <cellStyle name="Comma 2 8 2 3 3 2 2" xfId="11750" xr:uid="{00000000-0005-0000-0000-0000AE340000}"/>
    <cellStyle name="Comma 2 8 2 3 3 2 3" xfId="8658" xr:uid="{00000000-0005-0000-0000-0000AF340000}"/>
    <cellStyle name="Comma 2 8 2 3 3 3" xfId="4325" xr:uid="{00000000-0005-0000-0000-0000B0340000}"/>
    <cellStyle name="Comma 2 8 2 3 3 3 2" xfId="13620" xr:uid="{00000000-0005-0000-0000-0000B1340000}"/>
    <cellStyle name="Comma 2 8 2 3 3 3 3" xfId="7436" xr:uid="{00000000-0005-0000-0000-0000B2340000}"/>
    <cellStyle name="Comma 2 8 2 3 3 4" xfId="10528" xr:uid="{00000000-0005-0000-0000-0000B3340000}"/>
    <cellStyle name="Comma 2 8 2 3 3 5" xfId="5566" xr:uid="{00000000-0005-0000-0000-0000B4340000}"/>
    <cellStyle name="Comma 2 8 2 3 4" xfId="476" xr:uid="{00000000-0005-0000-0000-0000B5340000}"/>
    <cellStyle name="Comma 2 8 2 3 4 2" xfId="2633" xr:uid="{00000000-0005-0000-0000-0000B6340000}"/>
    <cellStyle name="Comma 2 8 2 3 4 2 2" xfId="11928" xr:uid="{00000000-0005-0000-0000-0000B7340000}"/>
    <cellStyle name="Comma 2 8 2 3 4 2 3" xfId="8836" xr:uid="{00000000-0005-0000-0000-0000B8340000}"/>
    <cellStyle name="Comma 2 8 2 3 4 3" xfId="3568" xr:uid="{00000000-0005-0000-0000-0000B9340000}"/>
    <cellStyle name="Comma 2 8 2 3 4 3 2" xfId="12863" xr:uid="{00000000-0005-0000-0000-0000BA340000}"/>
    <cellStyle name="Comma 2 8 2 3 4 3 3" xfId="6679" xr:uid="{00000000-0005-0000-0000-0000BB340000}"/>
    <cellStyle name="Comma 2 8 2 3 4 4" xfId="9771" xr:uid="{00000000-0005-0000-0000-0000BC340000}"/>
    <cellStyle name="Comma 2 8 2 3 4 5" xfId="5744" xr:uid="{00000000-0005-0000-0000-0000BD340000}"/>
    <cellStyle name="Comma 2 8 2 3 5" xfId="1698" xr:uid="{00000000-0005-0000-0000-0000BE340000}"/>
    <cellStyle name="Comma 2 8 2 3 5 2" xfId="10993" xr:uid="{00000000-0005-0000-0000-0000BF340000}"/>
    <cellStyle name="Comma 2 8 2 3 5 3" xfId="7901" xr:uid="{00000000-0005-0000-0000-0000C0340000}"/>
    <cellStyle name="Comma 2 8 2 3 6" xfId="3390" xr:uid="{00000000-0005-0000-0000-0000C1340000}"/>
    <cellStyle name="Comma 2 8 2 3 6 2" xfId="12685" xr:uid="{00000000-0005-0000-0000-0000C2340000}"/>
    <cellStyle name="Comma 2 8 2 3 6 3" xfId="6501" xr:uid="{00000000-0005-0000-0000-0000C3340000}"/>
    <cellStyle name="Comma 2 8 2 3 7" xfId="9593" xr:uid="{00000000-0005-0000-0000-0000C4340000}"/>
    <cellStyle name="Comma 2 8 2 3 8" xfId="4809" xr:uid="{00000000-0005-0000-0000-0000C5340000}"/>
    <cellStyle name="Comma 2 8 2 4" xfId="136" xr:uid="{00000000-0005-0000-0000-0000C6340000}"/>
    <cellStyle name="Comma 2 8 2 4 2" xfId="1071" xr:uid="{00000000-0005-0000-0000-0000C7340000}"/>
    <cellStyle name="Comma 2 8 2 4 2 2" xfId="2293" xr:uid="{00000000-0005-0000-0000-0000C8340000}"/>
    <cellStyle name="Comma 2 8 2 4 2 2 2" xfId="11588" xr:uid="{00000000-0005-0000-0000-0000C9340000}"/>
    <cellStyle name="Comma 2 8 2 4 2 2 3" xfId="8496" xr:uid="{00000000-0005-0000-0000-0000CA340000}"/>
    <cellStyle name="Comma 2 8 2 4 2 3" xfId="4163" xr:uid="{00000000-0005-0000-0000-0000CB340000}"/>
    <cellStyle name="Comma 2 8 2 4 2 3 2" xfId="13458" xr:uid="{00000000-0005-0000-0000-0000CC340000}"/>
    <cellStyle name="Comma 2 8 2 4 2 3 3" xfId="7274" xr:uid="{00000000-0005-0000-0000-0000CD340000}"/>
    <cellStyle name="Comma 2 8 2 4 2 4" xfId="10366" xr:uid="{00000000-0005-0000-0000-0000CE340000}"/>
    <cellStyle name="Comma 2 8 2 4 2 5" xfId="5404" xr:uid="{00000000-0005-0000-0000-0000CF340000}"/>
    <cellStyle name="Comma 2 8 2 4 3" xfId="747" xr:uid="{00000000-0005-0000-0000-0000D0340000}"/>
    <cellStyle name="Comma 2 8 2 4 3 2" xfId="2904" xr:uid="{00000000-0005-0000-0000-0000D1340000}"/>
    <cellStyle name="Comma 2 8 2 4 3 2 2" xfId="12199" xr:uid="{00000000-0005-0000-0000-0000D2340000}"/>
    <cellStyle name="Comma 2 8 2 4 3 2 3" xfId="9107" xr:uid="{00000000-0005-0000-0000-0000D3340000}"/>
    <cellStyle name="Comma 2 8 2 4 3 3" xfId="3839" xr:uid="{00000000-0005-0000-0000-0000D4340000}"/>
    <cellStyle name="Comma 2 8 2 4 3 3 2" xfId="13134" xr:uid="{00000000-0005-0000-0000-0000D5340000}"/>
    <cellStyle name="Comma 2 8 2 4 3 3 3" xfId="6950" xr:uid="{00000000-0005-0000-0000-0000D6340000}"/>
    <cellStyle name="Comma 2 8 2 4 3 4" xfId="10042" xr:uid="{00000000-0005-0000-0000-0000D7340000}"/>
    <cellStyle name="Comma 2 8 2 4 3 5" xfId="6015" xr:uid="{00000000-0005-0000-0000-0000D8340000}"/>
    <cellStyle name="Comma 2 8 2 4 4" xfId="1969" xr:uid="{00000000-0005-0000-0000-0000D9340000}"/>
    <cellStyle name="Comma 2 8 2 4 4 2" xfId="11264" xr:uid="{00000000-0005-0000-0000-0000DA340000}"/>
    <cellStyle name="Comma 2 8 2 4 4 3" xfId="8172" xr:uid="{00000000-0005-0000-0000-0000DB340000}"/>
    <cellStyle name="Comma 2 8 2 4 5" xfId="3228" xr:uid="{00000000-0005-0000-0000-0000DC340000}"/>
    <cellStyle name="Comma 2 8 2 4 5 2" xfId="12523" xr:uid="{00000000-0005-0000-0000-0000DD340000}"/>
    <cellStyle name="Comma 2 8 2 4 5 3" xfId="6339" xr:uid="{00000000-0005-0000-0000-0000DE340000}"/>
    <cellStyle name="Comma 2 8 2 4 6" xfId="9431" xr:uid="{00000000-0005-0000-0000-0000DF340000}"/>
    <cellStyle name="Comma 2 8 2 4 7" xfId="5080" xr:uid="{00000000-0005-0000-0000-0000E0340000}"/>
    <cellStyle name="Comma 2 8 2 5" xfId="674" xr:uid="{00000000-0005-0000-0000-0000E1340000}"/>
    <cellStyle name="Comma 2 8 2 5 2" xfId="1322" xr:uid="{00000000-0005-0000-0000-0000E2340000}"/>
    <cellStyle name="Comma 2 8 2 5 2 2" xfId="2831" xr:uid="{00000000-0005-0000-0000-0000E3340000}"/>
    <cellStyle name="Comma 2 8 2 5 2 2 2" xfId="12126" xr:uid="{00000000-0005-0000-0000-0000E4340000}"/>
    <cellStyle name="Comma 2 8 2 5 2 2 3" xfId="9034" xr:uid="{00000000-0005-0000-0000-0000E5340000}"/>
    <cellStyle name="Comma 2 8 2 5 2 3" xfId="4414" xr:uid="{00000000-0005-0000-0000-0000E6340000}"/>
    <cellStyle name="Comma 2 8 2 5 2 3 2" xfId="13709" xr:uid="{00000000-0005-0000-0000-0000E7340000}"/>
    <cellStyle name="Comma 2 8 2 5 2 3 3" xfId="7525" xr:uid="{00000000-0005-0000-0000-0000E8340000}"/>
    <cellStyle name="Comma 2 8 2 5 2 4" xfId="10617" xr:uid="{00000000-0005-0000-0000-0000E9340000}"/>
    <cellStyle name="Comma 2 8 2 5 2 5" xfId="5942" xr:uid="{00000000-0005-0000-0000-0000EA340000}"/>
    <cellStyle name="Comma 2 8 2 5 3" xfId="1896" xr:uid="{00000000-0005-0000-0000-0000EB340000}"/>
    <cellStyle name="Comma 2 8 2 5 3 2" xfId="11191" xr:uid="{00000000-0005-0000-0000-0000EC340000}"/>
    <cellStyle name="Comma 2 8 2 5 3 3" xfId="8099" xr:uid="{00000000-0005-0000-0000-0000ED340000}"/>
    <cellStyle name="Comma 2 8 2 5 4" xfId="3766" xr:uid="{00000000-0005-0000-0000-0000EE340000}"/>
    <cellStyle name="Comma 2 8 2 5 4 2" xfId="13061" xr:uid="{00000000-0005-0000-0000-0000EF340000}"/>
    <cellStyle name="Comma 2 8 2 5 4 3" xfId="6877" xr:uid="{00000000-0005-0000-0000-0000F0340000}"/>
    <cellStyle name="Comma 2 8 2 5 5" xfId="9969" xr:uid="{00000000-0005-0000-0000-0000F1340000}"/>
    <cellStyle name="Comma 2 8 2 5 6" xfId="5007" xr:uid="{00000000-0005-0000-0000-0000F2340000}"/>
    <cellStyle name="Comma 2 8 2 6" xfId="998" xr:uid="{00000000-0005-0000-0000-0000F3340000}"/>
    <cellStyle name="Comma 2 8 2 6 2" xfId="2220" xr:uid="{00000000-0005-0000-0000-0000F4340000}"/>
    <cellStyle name="Comma 2 8 2 6 2 2" xfId="11515" xr:uid="{00000000-0005-0000-0000-0000F5340000}"/>
    <cellStyle name="Comma 2 8 2 6 2 3" xfId="8423" xr:uid="{00000000-0005-0000-0000-0000F6340000}"/>
    <cellStyle name="Comma 2 8 2 6 3" xfId="4090" xr:uid="{00000000-0005-0000-0000-0000F7340000}"/>
    <cellStyle name="Comma 2 8 2 6 3 2" xfId="13385" xr:uid="{00000000-0005-0000-0000-0000F8340000}"/>
    <cellStyle name="Comma 2 8 2 6 3 3" xfId="7201" xr:uid="{00000000-0005-0000-0000-0000F9340000}"/>
    <cellStyle name="Comma 2 8 2 6 4" xfId="10293" xr:uid="{00000000-0005-0000-0000-0000FA340000}"/>
    <cellStyle name="Comma 2 8 2 6 5" xfId="5331" xr:uid="{00000000-0005-0000-0000-0000FB340000}"/>
    <cellStyle name="Comma 2 8 2 7" xfId="403" xr:uid="{00000000-0005-0000-0000-0000FC340000}"/>
    <cellStyle name="Comma 2 8 2 7 2" xfId="2560" xr:uid="{00000000-0005-0000-0000-0000FD340000}"/>
    <cellStyle name="Comma 2 8 2 7 2 2" xfId="11855" xr:uid="{00000000-0005-0000-0000-0000FE340000}"/>
    <cellStyle name="Comma 2 8 2 7 2 3" xfId="8763" xr:uid="{00000000-0005-0000-0000-0000FF340000}"/>
    <cellStyle name="Comma 2 8 2 7 3" xfId="3495" xr:uid="{00000000-0005-0000-0000-000000350000}"/>
    <cellStyle name="Comma 2 8 2 7 3 2" xfId="12790" xr:uid="{00000000-0005-0000-0000-000001350000}"/>
    <cellStyle name="Comma 2 8 2 7 3 3" xfId="6606" xr:uid="{00000000-0005-0000-0000-000002350000}"/>
    <cellStyle name="Comma 2 8 2 7 4" xfId="9698" xr:uid="{00000000-0005-0000-0000-000003350000}"/>
    <cellStyle name="Comma 2 8 2 7 5" xfId="5671" xr:uid="{00000000-0005-0000-0000-000004350000}"/>
    <cellStyle name="Comma 2 8 2 8" xfId="1625" xr:uid="{00000000-0005-0000-0000-000005350000}"/>
    <cellStyle name="Comma 2 8 2 8 2" xfId="10920" xr:uid="{00000000-0005-0000-0000-000006350000}"/>
    <cellStyle name="Comma 2 8 2 8 3" xfId="7828" xr:uid="{00000000-0005-0000-0000-000007350000}"/>
    <cellStyle name="Comma 2 8 2 9" xfId="3155" xr:uid="{00000000-0005-0000-0000-000008350000}"/>
    <cellStyle name="Comma 2 8 2 9 2" xfId="12450" xr:uid="{00000000-0005-0000-0000-000009350000}"/>
    <cellStyle name="Comma 2 8 2 9 3" xfId="6266" xr:uid="{00000000-0005-0000-0000-00000A350000}"/>
    <cellStyle name="Comma 2 8 3" xfId="189" xr:uid="{00000000-0005-0000-0000-00000B350000}"/>
    <cellStyle name="Comma 2 8 3 2" xfId="800" xr:uid="{00000000-0005-0000-0000-00000C350000}"/>
    <cellStyle name="Comma 2 8 3 2 2" xfId="1411" xr:uid="{00000000-0005-0000-0000-00000D350000}"/>
    <cellStyle name="Comma 2 8 3 2 2 2" xfId="2957" xr:uid="{00000000-0005-0000-0000-00000E350000}"/>
    <cellStyle name="Comma 2 8 3 2 2 2 2" xfId="12252" xr:uid="{00000000-0005-0000-0000-00000F350000}"/>
    <cellStyle name="Comma 2 8 3 2 2 2 3" xfId="9160" xr:uid="{00000000-0005-0000-0000-000010350000}"/>
    <cellStyle name="Comma 2 8 3 2 2 3" xfId="4503" xr:uid="{00000000-0005-0000-0000-000011350000}"/>
    <cellStyle name="Comma 2 8 3 2 2 3 2" xfId="13798" xr:uid="{00000000-0005-0000-0000-000012350000}"/>
    <cellStyle name="Comma 2 8 3 2 2 3 3" xfId="7614" xr:uid="{00000000-0005-0000-0000-000013350000}"/>
    <cellStyle name="Comma 2 8 3 2 2 4" xfId="10706" xr:uid="{00000000-0005-0000-0000-000014350000}"/>
    <cellStyle name="Comma 2 8 3 2 2 5" xfId="6068" xr:uid="{00000000-0005-0000-0000-000015350000}"/>
    <cellStyle name="Comma 2 8 3 2 3" xfId="2022" xr:uid="{00000000-0005-0000-0000-000016350000}"/>
    <cellStyle name="Comma 2 8 3 2 3 2" xfId="11317" xr:uid="{00000000-0005-0000-0000-000017350000}"/>
    <cellStyle name="Comma 2 8 3 2 3 3" xfId="8225" xr:uid="{00000000-0005-0000-0000-000018350000}"/>
    <cellStyle name="Comma 2 8 3 2 4" xfId="3892" xr:uid="{00000000-0005-0000-0000-000019350000}"/>
    <cellStyle name="Comma 2 8 3 2 4 2" xfId="13187" xr:uid="{00000000-0005-0000-0000-00001A350000}"/>
    <cellStyle name="Comma 2 8 3 2 4 3" xfId="7003" xr:uid="{00000000-0005-0000-0000-00001B350000}"/>
    <cellStyle name="Comma 2 8 3 2 5" xfId="10095" xr:uid="{00000000-0005-0000-0000-00001C350000}"/>
    <cellStyle name="Comma 2 8 3 2 6" xfId="5133" xr:uid="{00000000-0005-0000-0000-00001D350000}"/>
    <cellStyle name="Comma 2 8 3 3" xfId="1124" xr:uid="{00000000-0005-0000-0000-00001E350000}"/>
    <cellStyle name="Comma 2 8 3 3 2" xfId="2346" xr:uid="{00000000-0005-0000-0000-00001F350000}"/>
    <cellStyle name="Comma 2 8 3 3 2 2" xfId="11641" xr:uid="{00000000-0005-0000-0000-000020350000}"/>
    <cellStyle name="Comma 2 8 3 3 2 3" xfId="8549" xr:uid="{00000000-0005-0000-0000-000021350000}"/>
    <cellStyle name="Comma 2 8 3 3 3" xfId="4216" xr:uid="{00000000-0005-0000-0000-000022350000}"/>
    <cellStyle name="Comma 2 8 3 3 3 2" xfId="13511" xr:uid="{00000000-0005-0000-0000-000023350000}"/>
    <cellStyle name="Comma 2 8 3 3 3 3" xfId="7327" xr:uid="{00000000-0005-0000-0000-000024350000}"/>
    <cellStyle name="Comma 2 8 3 3 4" xfId="10419" xr:uid="{00000000-0005-0000-0000-000025350000}"/>
    <cellStyle name="Comma 2 8 3 3 5" xfId="5457" xr:uid="{00000000-0005-0000-0000-000026350000}"/>
    <cellStyle name="Comma 2 8 3 4" xfId="529" xr:uid="{00000000-0005-0000-0000-000027350000}"/>
    <cellStyle name="Comma 2 8 3 4 2" xfId="2686" xr:uid="{00000000-0005-0000-0000-000028350000}"/>
    <cellStyle name="Comma 2 8 3 4 2 2" xfId="11981" xr:uid="{00000000-0005-0000-0000-000029350000}"/>
    <cellStyle name="Comma 2 8 3 4 2 3" xfId="8889" xr:uid="{00000000-0005-0000-0000-00002A350000}"/>
    <cellStyle name="Comma 2 8 3 4 3" xfId="3621" xr:uid="{00000000-0005-0000-0000-00002B350000}"/>
    <cellStyle name="Comma 2 8 3 4 3 2" xfId="12916" xr:uid="{00000000-0005-0000-0000-00002C350000}"/>
    <cellStyle name="Comma 2 8 3 4 3 3" xfId="6732" xr:uid="{00000000-0005-0000-0000-00002D350000}"/>
    <cellStyle name="Comma 2 8 3 4 4" xfId="9824" xr:uid="{00000000-0005-0000-0000-00002E350000}"/>
    <cellStyle name="Comma 2 8 3 4 5" xfId="5797" xr:uid="{00000000-0005-0000-0000-00002F350000}"/>
    <cellStyle name="Comma 2 8 3 5" xfId="1751" xr:uid="{00000000-0005-0000-0000-000030350000}"/>
    <cellStyle name="Comma 2 8 3 5 2" xfId="11046" xr:uid="{00000000-0005-0000-0000-000031350000}"/>
    <cellStyle name="Comma 2 8 3 5 3" xfId="7954" xr:uid="{00000000-0005-0000-0000-000032350000}"/>
    <cellStyle name="Comma 2 8 3 6" xfId="3281" xr:uid="{00000000-0005-0000-0000-000033350000}"/>
    <cellStyle name="Comma 2 8 3 6 2" xfId="12576" xr:uid="{00000000-0005-0000-0000-000034350000}"/>
    <cellStyle name="Comma 2 8 3 6 3" xfId="6392" xr:uid="{00000000-0005-0000-0000-000035350000}"/>
    <cellStyle name="Comma 2 8 3 7" xfId="9484" xr:uid="{00000000-0005-0000-0000-000036350000}"/>
    <cellStyle name="Comma 2 8 3 8" xfId="4862" xr:uid="{00000000-0005-0000-0000-000037350000}"/>
    <cellStyle name="Comma 2 8 4" xfId="262" xr:uid="{00000000-0005-0000-0000-000038350000}"/>
    <cellStyle name="Comma 2 8 4 2" xfId="873" xr:uid="{00000000-0005-0000-0000-000039350000}"/>
    <cellStyle name="Comma 2 8 4 2 2" xfId="1484" xr:uid="{00000000-0005-0000-0000-00003A350000}"/>
    <cellStyle name="Comma 2 8 4 2 2 2" xfId="3030" xr:uid="{00000000-0005-0000-0000-00003B350000}"/>
    <cellStyle name="Comma 2 8 4 2 2 2 2" xfId="12325" xr:uid="{00000000-0005-0000-0000-00003C350000}"/>
    <cellStyle name="Comma 2 8 4 2 2 2 3" xfId="9233" xr:uid="{00000000-0005-0000-0000-00003D350000}"/>
    <cellStyle name="Comma 2 8 4 2 2 3" xfId="4576" xr:uid="{00000000-0005-0000-0000-00003E350000}"/>
    <cellStyle name="Comma 2 8 4 2 2 3 2" xfId="13871" xr:uid="{00000000-0005-0000-0000-00003F350000}"/>
    <cellStyle name="Comma 2 8 4 2 2 3 3" xfId="7687" xr:uid="{00000000-0005-0000-0000-000040350000}"/>
    <cellStyle name="Comma 2 8 4 2 2 4" xfId="10779" xr:uid="{00000000-0005-0000-0000-000041350000}"/>
    <cellStyle name="Comma 2 8 4 2 2 5" xfId="6141" xr:uid="{00000000-0005-0000-0000-000042350000}"/>
    <cellStyle name="Comma 2 8 4 2 3" xfId="2095" xr:uid="{00000000-0005-0000-0000-000043350000}"/>
    <cellStyle name="Comma 2 8 4 2 3 2" xfId="11390" xr:uid="{00000000-0005-0000-0000-000044350000}"/>
    <cellStyle name="Comma 2 8 4 2 3 3" xfId="8298" xr:uid="{00000000-0005-0000-0000-000045350000}"/>
    <cellStyle name="Comma 2 8 4 2 4" xfId="3965" xr:uid="{00000000-0005-0000-0000-000046350000}"/>
    <cellStyle name="Comma 2 8 4 2 4 2" xfId="13260" xr:uid="{00000000-0005-0000-0000-000047350000}"/>
    <cellStyle name="Comma 2 8 4 2 4 3" xfId="7076" xr:uid="{00000000-0005-0000-0000-000048350000}"/>
    <cellStyle name="Comma 2 8 4 2 5" xfId="10168" xr:uid="{00000000-0005-0000-0000-000049350000}"/>
    <cellStyle name="Comma 2 8 4 2 6" xfId="5206" xr:uid="{00000000-0005-0000-0000-00004A350000}"/>
    <cellStyle name="Comma 2 8 4 3" xfId="1197" xr:uid="{00000000-0005-0000-0000-00004B350000}"/>
    <cellStyle name="Comma 2 8 4 3 2" xfId="2419" xr:uid="{00000000-0005-0000-0000-00004C350000}"/>
    <cellStyle name="Comma 2 8 4 3 2 2" xfId="11714" xr:uid="{00000000-0005-0000-0000-00004D350000}"/>
    <cellStyle name="Comma 2 8 4 3 2 3" xfId="8622" xr:uid="{00000000-0005-0000-0000-00004E350000}"/>
    <cellStyle name="Comma 2 8 4 3 3" xfId="4289" xr:uid="{00000000-0005-0000-0000-00004F350000}"/>
    <cellStyle name="Comma 2 8 4 3 3 2" xfId="13584" xr:uid="{00000000-0005-0000-0000-000050350000}"/>
    <cellStyle name="Comma 2 8 4 3 3 3" xfId="7400" xr:uid="{00000000-0005-0000-0000-000051350000}"/>
    <cellStyle name="Comma 2 8 4 3 4" xfId="10492" xr:uid="{00000000-0005-0000-0000-000052350000}"/>
    <cellStyle name="Comma 2 8 4 3 5" xfId="5530" xr:uid="{00000000-0005-0000-0000-000053350000}"/>
    <cellStyle name="Comma 2 8 4 4" xfId="440" xr:uid="{00000000-0005-0000-0000-000054350000}"/>
    <cellStyle name="Comma 2 8 4 4 2" xfId="2597" xr:uid="{00000000-0005-0000-0000-000055350000}"/>
    <cellStyle name="Comma 2 8 4 4 2 2" xfId="11892" xr:uid="{00000000-0005-0000-0000-000056350000}"/>
    <cellStyle name="Comma 2 8 4 4 2 3" xfId="8800" xr:uid="{00000000-0005-0000-0000-000057350000}"/>
    <cellStyle name="Comma 2 8 4 4 3" xfId="3532" xr:uid="{00000000-0005-0000-0000-000058350000}"/>
    <cellStyle name="Comma 2 8 4 4 3 2" xfId="12827" xr:uid="{00000000-0005-0000-0000-000059350000}"/>
    <cellStyle name="Comma 2 8 4 4 3 3" xfId="6643" xr:uid="{00000000-0005-0000-0000-00005A350000}"/>
    <cellStyle name="Comma 2 8 4 4 4" xfId="9735" xr:uid="{00000000-0005-0000-0000-00005B350000}"/>
    <cellStyle name="Comma 2 8 4 4 5" xfId="5708" xr:uid="{00000000-0005-0000-0000-00005C350000}"/>
    <cellStyle name="Comma 2 8 4 5" xfId="1662" xr:uid="{00000000-0005-0000-0000-00005D350000}"/>
    <cellStyle name="Comma 2 8 4 5 2" xfId="10957" xr:uid="{00000000-0005-0000-0000-00005E350000}"/>
    <cellStyle name="Comma 2 8 4 5 3" xfId="7865" xr:uid="{00000000-0005-0000-0000-00005F350000}"/>
    <cellStyle name="Comma 2 8 4 6" xfId="3354" xr:uid="{00000000-0005-0000-0000-000060350000}"/>
    <cellStyle name="Comma 2 8 4 6 2" xfId="12649" xr:uid="{00000000-0005-0000-0000-000061350000}"/>
    <cellStyle name="Comma 2 8 4 6 3" xfId="6465" xr:uid="{00000000-0005-0000-0000-000062350000}"/>
    <cellStyle name="Comma 2 8 4 7" xfId="9557" xr:uid="{00000000-0005-0000-0000-000063350000}"/>
    <cellStyle name="Comma 2 8 4 8" xfId="4773" xr:uid="{00000000-0005-0000-0000-000064350000}"/>
    <cellStyle name="Comma 2 8 5" xfId="100" xr:uid="{00000000-0005-0000-0000-000065350000}"/>
    <cellStyle name="Comma 2 8 5 2" xfId="711" xr:uid="{00000000-0005-0000-0000-000066350000}"/>
    <cellStyle name="Comma 2 8 5 2 2" xfId="1358" xr:uid="{00000000-0005-0000-0000-000067350000}"/>
    <cellStyle name="Comma 2 8 5 2 2 2" xfId="2868" xr:uid="{00000000-0005-0000-0000-000068350000}"/>
    <cellStyle name="Comma 2 8 5 2 2 2 2" xfId="12163" xr:uid="{00000000-0005-0000-0000-000069350000}"/>
    <cellStyle name="Comma 2 8 5 2 2 2 3" xfId="9071" xr:uid="{00000000-0005-0000-0000-00006A350000}"/>
    <cellStyle name="Comma 2 8 5 2 2 3" xfId="4450" xr:uid="{00000000-0005-0000-0000-00006B350000}"/>
    <cellStyle name="Comma 2 8 5 2 2 3 2" xfId="13745" xr:uid="{00000000-0005-0000-0000-00006C350000}"/>
    <cellStyle name="Comma 2 8 5 2 2 3 3" xfId="7561" xr:uid="{00000000-0005-0000-0000-00006D350000}"/>
    <cellStyle name="Comma 2 8 5 2 2 4" xfId="10653" xr:uid="{00000000-0005-0000-0000-00006E350000}"/>
    <cellStyle name="Comma 2 8 5 2 2 5" xfId="5979" xr:uid="{00000000-0005-0000-0000-00006F350000}"/>
    <cellStyle name="Comma 2 8 5 2 3" xfId="1933" xr:uid="{00000000-0005-0000-0000-000070350000}"/>
    <cellStyle name="Comma 2 8 5 2 3 2" xfId="11228" xr:uid="{00000000-0005-0000-0000-000071350000}"/>
    <cellStyle name="Comma 2 8 5 2 3 3" xfId="8136" xr:uid="{00000000-0005-0000-0000-000072350000}"/>
    <cellStyle name="Comma 2 8 5 2 4" xfId="3803" xr:uid="{00000000-0005-0000-0000-000073350000}"/>
    <cellStyle name="Comma 2 8 5 2 4 2" xfId="13098" xr:uid="{00000000-0005-0000-0000-000074350000}"/>
    <cellStyle name="Comma 2 8 5 2 4 3" xfId="6914" xr:uid="{00000000-0005-0000-0000-000075350000}"/>
    <cellStyle name="Comma 2 8 5 2 5" xfId="10006" xr:uid="{00000000-0005-0000-0000-000076350000}"/>
    <cellStyle name="Comma 2 8 5 2 6" xfId="5044" xr:uid="{00000000-0005-0000-0000-000077350000}"/>
    <cellStyle name="Comma 2 8 5 3" xfId="1035" xr:uid="{00000000-0005-0000-0000-000078350000}"/>
    <cellStyle name="Comma 2 8 5 3 2" xfId="2257" xr:uid="{00000000-0005-0000-0000-000079350000}"/>
    <cellStyle name="Comma 2 8 5 3 2 2" xfId="11552" xr:uid="{00000000-0005-0000-0000-00007A350000}"/>
    <cellStyle name="Comma 2 8 5 3 2 3" xfId="8460" xr:uid="{00000000-0005-0000-0000-00007B350000}"/>
    <cellStyle name="Comma 2 8 5 3 3" xfId="4127" xr:uid="{00000000-0005-0000-0000-00007C350000}"/>
    <cellStyle name="Comma 2 8 5 3 3 2" xfId="13422" xr:uid="{00000000-0005-0000-0000-00007D350000}"/>
    <cellStyle name="Comma 2 8 5 3 3 3" xfId="7238" xr:uid="{00000000-0005-0000-0000-00007E350000}"/>
    <cellStyle name="Comma 2 8 5 3 4" xfId="10330" xr:uid="{00000000-0005-0000-0000-00007F350000}"/>
    <cellStyle name="Comma 2 8 5 3 5" xfId="5368" xr:uid="{00000000-0005-0000-0000-000080350000}"/>
    <cellStyle name="Comma 2 8 5 4" xfId="604" xr:uid="{00000000-0005-0000-0000-000081350000}"/>
    <cellStyle name="Comma 2 8 5 4 2" xfId="2761" xr:uid="{00000000-0005-0000-0000-000082350000}"/>
    <cellStyle name="Comma 2 8 5 4 2 2" xfId="12056" xr:uid="{00000000-0005-0000-0000-000083350000}"/>
    <cellStyle name="Comma 2 8 5 4 2 3" xfId="8964" xr:uid="{00000000-0005-0000-0000-000084350000}"/>
    <cellStyle name="Comma 2 8 5 4 3" xfId="3696" xr:uid="{00000000-0005-0000-0000-000085350000}"/>
    <cellStyle name="Comma 2 8 5 4 3 2" xfId="12991" xr:uid="{00000000-0005-0000-0000-000086350000}"/>
    <cellStyle name="Comma 2 8 5 4 3 3" xfId="6807" xr:uid="{00000000-0005-0000-0000-000087350000}"/>
    <cellStyle name="Comma 2 8 5 4 4" xfId="9899" xr:uid="{00000000-0005-0000-0000-000088350000}"/>
    <cellStyle name="Comma 2 8 5 4 5" xfId="5872" xr:uid="{00000000-0005-0000-0000-000089350000}"/>
    <cellStyle name="Comma 2 8 5 5" xfId="1826" xr:uid="{00000000-0005-0000-0000-00008A350000}"/>
    <cellStyle name="Comma 2 8 5 5 2" xfId="11121" xr:uid="{00000000-0005-0000-0000-00008B350000}"/>
    <cellStyle name="Comma 2 8 5 5 3" xfId="8029" xr:uid="{00000000-0005-0000-0000-00008C350000}"/>
    <cellStyle name="Comma 2 8 5 6" xfId="3192" xr:uid="{00000000-0005-0000-0000-00008D350000}"/>
    <cellStyle name="Comma 2 8 5 6 2" xfId="12487" xr:uid="{00000000-0005-0000-0000-00008E350000}"/>
    <cellStyle name="Comma 2 8 5 6 3" xfId="6303" xr:uid="{00000000-0005-0000-0000-00008F350000}"/>
    <cellStyle name="Comma 2 8 5 7" xfId="9395" xr:uid="{00000000-0005-0000-0000-000090350000}"/>
    <cellStyle name="Comma 2 8 5 8" xfId="4937" xr:uid="{00000000-0005-0000-0000-000091350000}"/>
    <cellStyle name="Comma 2 8 6" xfId="637" xr:uid="{00000000-0005-0000-0000-000092350000}"/>
    <cellStyle name="Comma 2 8 6 2" xfId="1285" xr:uid="{00000000-0005-0000-0000-000093350000}"/>
    <cellStyle name="Comma 2 8 6 2 2" xfId="2794" xr:uid="{00000000-0005-0000-0000-000094350000}"/>
    <cellStyle name="Comma 2 8 6 2 2 2" xfId="12089" xr:uid="{00000000-0005-0000-0000-000095350000}"/>
    <cellStyle name="Comma 2 8 6 2 2 3" xfId="8997" xr:uid="{00000000-0005-0000-0000-000096350000}"/>
    <cellStyle name="Comma 2 8 6 2 3" xfId="4377" xr:uid="{00000000-0005-0000-0000-000097350000}"/>
    <cellStyle name="Comma 2 8 6 2 3 2" xfId="13672" xr:uid="{00000000-0005-0000-0000-000098350000}"/>
    <cellStyle name="Comma 2 8 6 2 3 3" xfId="7488" xr:uid="{00000000-0005-0000-0000-000099350000}"/>
    <cellStyle name="Comma 2 8 6 2 4" xfId="10580" xr:uid="{00000000-0005-0000-0000-00009A350000}"/>
    <cellStyle name="Comma 2 8 6 2 5" xfId="5905" xr:uid="{00000000-0005-0000-0000-00009B350000}"/>
    <cellStyle name="Comma 2 8 6 3" xfId="1859" xr:uid="{00000000-0005-0000-0000-00009C350000}"/>
    <cellStyle name="Comma 2 8 6 3 2" xfId="11154" xr:uid="{00000000-0005-0000-0000-00009D350000}"/>
    <cellStyle name="Comma 2 8 6 3 3" xfId="8062" xr:uid="{00000000-0005-0000-0000-00009E350000}"/>
    <cellStyle name="Comma 2 8 6 4" xfId="3729" xr:uid="{00000000-0005-0000-0000-00009F350000}"/>
    <cellStyle name="Comma 2 8 6 4 2" xfId="13024" xr:uid="{00000000-0005-0000-0000-0000A0350000}"/>
    <cellStyle name="Comma 2 8 6 4 3" xfId="6840" xr:uid="{00000000-0005-0000-0000-0000A1350000}"/>
    <cellStyle name="Comma 2 8 6 5" xfId="9932" xr:uid="{00000000-0005-0000-0000-0000A2350000}"/>
    <cellStyle name="Comma 2 8 6 6" xfId="4970" xr:uid="{00000000-0005-0000-0000-0000A3350000}"/>
    <cellStyle name="Comma 2 8 7" xfId="961" xr:uid="{00000000-0005-0000-0000-0000A4350000}"/>
    <cellStyle name="Comma 2 8 7 2" xfId="2183" xr:uid="{00000000-0005-0000-0000-0000A5350000}"/>
    <cellStyle name="Comma 2 8 7 2 2" xfId="11478" xr:uid="{00000000-0005-0000-0000-0000A6350000}"/>
    <cellStyle name="Comma 2 8 7 2 3" xfId="8386" xr:uid="{00000000-0005-0000-0000-0000A7350000}"/>
    <cellStyle name="Comma 2 8 7 3" xfId="4053" xr:uid="{00000000-0005-0000-0000-0000A8350000}"/>
    <cellStyle name="Comma 2 8 7 3 2" xfId="13348" xr:uid="{00000000-0005-0000-0000-0000A9350000}"/>
    <cellStyle name="Comma 2 8 7 3 3" xfId="7164" xr:uid="{00000000-0005-0000-0000-0000AA350000}"/>
    <cellStyle name="Comma 2 8 7 4" xfId="10256" xr:uid="{00000000-0005-0000-0000-0000AB350000}"/>
    <cellStyle name="Comma 2 8 7 5" xfId="5294" xr:uid="{00000000-0005-0000-0000-0000AC350000}"/>
    <cellStyle name="Comma 2 8 8" xfId="367" xr:uid="{00000000-0005-0000-0000-0000AD350000}"/>
    <cellStyle name="Comma 2 8 8 2" xfId="2524" xr:uid="{00000000-0005-0000-0000-0000AE350000}"/>
    <cellStyle name="Comma 2 8 8 2 2" xfId="11819" xr:uid="{00000000-0005-0000-0000-0000AF350000}"/>
    <cellStyle name="Comma 2 8 8 2 3" xfId="8727" xr:uid="{00000000-0005-0000-0000-0000B0350000}"/>
    <cellStyle name="Comma 2 8 8 3" xfId="3459" xr:uid="{00000000-0005-0000-0000-0000B1350000}"/>
    <cellStyle name="Comma 2 8 8 3 2" xfId="12754" xr:uid="{00000000-0005-0000-0000-0000B2350000}"/>
    <cellStyle name="Comma 2 8 8 3 3" xfId="6570" xr:uid="{00000000-0005-0000-0000-0000B3350000}"/>
    <cellStyle name="Comma 2 8 8 4" xfId="9662" xr:uid="{00000000-0005-0000-0000-0000B4350000}"/>
    <cellStyle name="Comma 2 8 8 5" xfId="5635" xr:uid="{00000000-0005-0000-0000-0000B5350000}"/>
    <cellStyle name="Comma 2 8 9" xfId="1589" xr:uid="{00000000-0005-0000-0000-0000B6350000}"/>
    <cellStyle name="Comma 2 8 9 2" xfId="10884" xr:uid="{00000000-0005-0000-0000-0000B7350000}"/>
    <cellStyle name="Comma 2 8 9 3" xfId="7792" xr:uid="{00000000-0005-0000-0000-0000B8350000}"/>
    <cellStyle name="Comma 2 9" xfId="45" xr:uid="{00000000-0005-0000-0000-0000B9350000}"/>
    <cellStyle name="Comma 2 9 10" xfId="9340" xr:uid="{00000000-0005-0000-0000-0000BA350000}"/>
    <cellStyle name="Comma 2 9 11" xfId="4682" xr:uid="{00000000-0005-0000-0000-0000BB350000}"/>
    <cellStyle name="Comma 2 9 2" xfId="171" xr:uid="{00000000-0005-0000-0000-0000BC350000}"/>
    <cellStyle name="Comma 2 9 2 2" xfId="782" xr:uid="{00000000-0005-0000-0000-0000BD350000}"/>
    <cellStyle name="Comma 2 9 2 2 2" xfId="1393" xr:uid="{00000000-0005-0000-0000-0000BE350000}"/>
    <cellStyle name="Comma 2 9 2 2 2 2" xfId="2939" xr:uid="{00000000-0005-0000-0000-0000BF350000}"/>
    <cellStyle name="Comma 2 9 2 2 2 2 2" xfId="12234" xr:uid="{00000000-0005-0000-0000-0000C0350000}"/>
    <cellStyle name="Comma 2 9 2 2 2 2 3" xfId="9142" xr:uid="{00000000-0005-0000-0000-0000C1350000}"/>
    <cellStyle name="Comma 2 9 2 2 2 3" xfId="4485" xr:uid="{00000000-0005-0000-0000-0000C2350000}"/>
    <cellStyle name="Comma 2 9 2 2 2 3 2" xfId="13780" xr:uid="{00000000-0005-0000-0000-0000C3350000}"/>
    <cellStyle name="Comma 2 9 2 2 2 3 3" xfId="7596" xr:uid="{00000000-0005-0000-0000-0000C4350000}"/>
    <cellStyle name="Comma 2 9 2 2 2 4" xfId="10688" xr:uid="{00000000-0005-0000-0000-0000C5350000}"/>
    <cellStyle name="Comma 2 9 2 2 2 5" xfId="6050" xr:uid="{00000000-0005-0000-0000-0000C6350000}"/>
    <cellStyle name="Comma 2 9 2 2 3" xfId="2004" xr:uid="{00000000-0005-0000-0000-0000C7350000}"/>
    <cellStyle name="Comma 2 9 2 2 3 2" xfId="11299" xr:uid="{00000000-0005-0000-0000-0000C8350000}"/>
    <cellStyle name="Comma 2 9 2 2 3 3" xfId="8207" xr:uid="{00000000-0005-0000-0000-0000C9350000}"/>
    <cellStyle name="Comma 2 9 2 2 4" xfId="3874" xr:uid="{00000000-0005-0000-0000-0000CA350000}"/>
    <cellStyle name="Comma 2 9 2 2 4 2" xfId="13169" xr:uid="{00000000-0005-0000-0000-0000CB350000}"/>
    <cellStyle name="Comma 2 9 2 2 4 3" xfId="6985" xr:uid="{00000000-0005-0000-0000-0000CC350000}"/>
    <cellStyle name="Comma 2 9 2 2 5" xfId="10077" xr:uid="{00000000-0005-0000-0000-0000CD350000}"/>
    <cellStyle name="Comma 2 9 2 2 6" xfId="5115" xr:uid="{00000000-0005-0000-0000-0000CE350000}"/>
    <cellStyle name="Comma 2 9 2 3" xfId="1106" xr:uid="{00000000-0005-0000-0000-0000CF350000}"/>
    <cellStyle name="Comma 2 9 2 3 2" xfId="2328" xr:uid="{00000000-0005-0000-0000-0000D0350000}"/>
    <cellStyle name="Comma 2 9 2 3 2 2" xfId="11623" xr:uid="{00000000-0005-0000-0000-0000D1350000}"/>
    <cellStyle name="Comma 2 9 2 3 2 3" xfId="8531" xr:uid="{00000000-0005-0000-0000-0000D2350000}"/>
    <cellStyle name="Comma 2 9 2 3 3" xfId="4198" xr:uid="{00000000-0005-0000-0000-0000D3350000}"/>
    <cellStyle name="Comma 2 9 2 3 3 2" xfId="13493" xr:uid="{00000000-0005-0000-0000-0000D4350000}"/>
    <cellStyle name="Comma 2 9 2 3 3 3" xfId="7309" xr:uid="{00000000-0005-0000-0000-0000D5350000}"/>
    <cellStyle name="Comma 2 9 2 3 4" xfId="10401" xr:uid="{00000000-0005-0000-0000-0000D6350000}"/>
    <cellStyle name="Comma 2 9 2 3 5" xfId="5439" xr:uid="{00000000-0005-0000-0000-0000D7350000}"/>
    <cellStyle name="Comma 2 9 2 4" xfId="511" xr:uid="{00000000-0005-0000-0000-0000D8350000}"/>
    <cellStyle name="Comma 2 9 2 4 2" xfId="2668" xr:uid="{00000000-0005-0000-0000-0000D9350000}"/>
    <cellStyle name="Comma 2 9 2 4 2 2" xfId="11963" xr:uid="{00000000-0005-0000-0000-0000DA350000}"/>
    <cellStyle name="Comma 2 9 2 4 2 3" xfId="8871" xr:uid="{00000000-0005-0000-0000-0000DB350000}"/>
    <cellStyle name="Comma 2 9 2 4 3" xfId="3603" xr:uid="{00000000-0005-0000-0000-0000DC350000}"/>
    <cellStyle name="Comma 2 9 2 4 3 2" xfId="12898" xr:uid="{00000000-0005-0000-0000-0000DD350000}"/>
    <cellStyle name="Comma 2 9 2 4 3 3" xfId="6714" xr:uid="{00000000-0005-0000-0000-0000DE350000}"/>
    <cellStyle name="Comma 2 9 2 4 4" xfId="9806" xr:uid="{00000000-0005-0000-0000-0000DF350000}"/>
    <cellStyle name="Comma 2 9 2 4 5" xfId="5779" xr:uid="{00000000-0005-0000-0000-0000E0350000}"/>
    <cellStyle name="Comma 2 9 2 5" xfId="1733" xr:uid="{00000000-0005-0000-0000-0000E1350000}"/>
    <cellStyle name="Comma 2 9 2 5 2" xfId="11028" xr:uid="{00000000-0005-0000-0000-0000E2350000}"/>
    <cellStyle name="Comma 2 9 2 5 3" xfId="7936" xr:uid="{00000000-0005-0000-0000-0000E3350000}"/>
    <cellStyle name="Comma 2 9 2 6" xfId="3263" xr:uid="{00000000-0005-0000-0000-0000E4350000}"/>
    <cellStyle name="Comma 2 9 2 6 2" xfId="12558" xr:uid="{00000000-0005-0000-0000-0000E5350000}"/>
    <cellStyle name="Comma 2 9 2 6 3" xfId="6374" xr:uid="{00000000-0005-0000-0000-0000E6350000}"/>
    <cellStyle name="Comma 2 9 2 7" xfId="9466" xr:uid="{00000000-0005-0000-0000-0000E7350000}"/>
    <cellStyle name="Comma 2 9 2 8" xfId="4844" xr:uid="{00000000-0005-0000-0000-0000E8350000}"/>
    <cellStyle name="Comma 2 9 3" xfId="244" xr:uid="{00000000-0005-0000-0000-0000E9350000}"/>
    <cellStyle name="Comma 2 9 3 2" xfId="855" xr:uid="{00000000-0005-0000-0000-0000EA350000}"/>
    <cellStyle name="Comma 2 9 3 2 2" xfId="1466" xr:uid="{00000000-0005-0000-0000-0000EB350000}"/>
    <cellStyle name="Comma 2 9 3 2 2 2" xfId="3012" xr:uid="{00000000-0005-0000-0000-0000EC350000}"/>
    <cellStyle name="Comma 2 9 3 2 2 2 2" xfId="12307" xr:uid="{00000000-0005-0000-0000-0000ED350000}"/>
    <cellStyle name="Comma 2 9 3 2 2 2 3" xfId="9215" xr:uid="{00000000-0005-0000-0000-0000EE350000}"/>
    <cellStyle name="Comma 2 9 3 2 2 3" xfId="4558" xr:uid="{00000000-0005-0000-0000-0000EF350000}"/>
    <cellStyle name="Comma 2 9 3 2 2 3 2" xfId="13853" xr:uid="{00000000-0005-0000-0000-0000F0350000}"/>
    <cellStyle name="Comma 2 9 3 2 2 3 3" xfId="7669" xr:uid="{00000000-0005-0000-0000-0000F1350000}"/>
    <cellStyle name="Comma 2 9 3 2 2 4" xfId="10761" xr:uid="{00000000-0005-0000-0000-0000F2350000}"/>
    <cellStyle name="Comma 2 9 3 2 2 5" xfId="6123" xr:uid="{00000000-0005-0000-0000-0000F3350000}"/>
    <cellStyle name="Comma 2 9 3 2 3" xfId="2077" xr:uid="{00000000-0005-0000-0000-0000F4350000}"/>
    <cellStyle name="Comma 2 9 3 2 3 2" xfId="11372" xr:uid="{00000000-0005-0000-0000-0000F5350000}"/>
    <cellStyle name="Comma 2 9 3 2 3 3" xfId="8280" xr:uid="{00000000-0005-0000-0000-0000F6350000}"/>
    <cellStyle name="Comma 2 9 3 2 4" xfId="3947" xr:uid="{00000000-0005-0000-0000-0000F7350000}"/>
    <cellStyle name="Comma 2 9 3 2 4 2" xfId="13242" xr:uid="{00000000-0005-0000-0000-0000F8350000}"/>
    <cellStyle name="Comma 2 9 3 2 4 3" xfId="7058" xr:uid="{00000000-0005-0000-0000-0000F9350000}"/>
    <cellStyle name="Comma 2 9 3 2 5" xfId="10150" xr:uid="{00000000-0005-0000-0000-0000FA350000}"/>
    <cellStyle name="Comma 2 9 3 2 6" xfId="5188" xr:uid="{00000000-0005-0000-0000-0000FB350000}"/>
    <cellStyle name="Comma 2 9 3 3" xfId="1179" xr:uid="{00000000-0005-0000-0000-0000FC350000}"/>
    <cellStyle name="Comma 2 9 3 3 2" xfId="2401" xr:uid="{00000000-0005-0000-0000-0000FD350000}"/>
    <cellStyle name="Comma 2 9 3 3 2 2" xfId="11696" xr:uid="{00000000-0005-0000-0000-0000FE350000}"/>
    <cellStyle name="Comma 2 9 3 3 2 3" xfId="8604" xr:uid="{00000000-0005-0000-0000-0000FF350000}"/>
    <cellStyle name="Comma 2 9 3 3 3" xfId="4271" xr:uid="{00000000-0005-0000-0000-000000360000}"/>
    <cellStyle name="Comma 2 9 3 3 3 2" xfId="13566" xr:uid="{00000000-0005-0000-0000-000001360000}"/>
    <cellStyle name="Comma 2 9 3 3 3 3" xfId="7382" xr:uid="{00000000-0005-0000-0000-000002360000}"/>
    <cellStyle name="Comma 2 9 3 3 4" xfId="10474" xr:uid="{00000000-0005-0000-0000-000003360000}"/>
    <cellStyle name="Comma 2 9 3 3 5" xfId="5512" xr:uid="{00000000-0005-0000-0000-000004360000}"/>
    <cellStyle name="Comma 2 9 3 4" xfId="422" xr:uid="{00000000-0005-0000-0000-000005360000}"/>
    <cellStyle name="Comma 2 9 3 4 2" xfId="2579" xr:uid="{00000000-0005-0000-0000-000006360000}"/>
    <cellStyle name="Comma 2 9 3 4 2 2" xfId="11874" xr:uid="{00000000-0005-0000-0000-000007360000}"/>
    <cellStyle name="Comma 2 9 3 4 2 3" xfId="8782" xr:uid="{00000000-0005-0000-0000-000008360000}"/>
    <cellStyle name="Comma 2 9 3 4 3" xfId="3514" xr:uid="{00000000-0005-0000-0000-000009360000}"/>
    <cellStyle name="Comma 2 9 3 4 3 2" xfId="12809" xr:uid="{00000000-0005-0000-0000-00000A360000}"/>
    <cellStyle name="Comma 2 9 3 4 3 3" xfId="6625" xr:uid="{00000000-0005-0000-0000-00000B360000}"/>
    <cellStyle name="Comma 2 9 3 4 4" xfId="9717" xr:uid="{00000000-0005-0000-0000-00000C360000}"/>
    <cellStyle name="Comma 2 9 3 4 5" xfId="5690" xr:uid="{00000000-0005-0000-0000-00000D360000}"/>
    <cellStyle name="Comma 2 9 3 5" xfId="1644" xr:uid="{00000000-0005-0000-0000-00000E360000}"/>
    <cellStyle name="Comma 2 9 3 5 2" xfId="10939" xr:uid="{00000000-0005-0000-0000-00000F360000}"/>
    <cellStyle name="Comma 2 9 3 5 3" xfId="7847" xr:uid="{00000000-0005-0000-0000-000010360000}"/>
    <cellStyle name="Comma 2 9 3 6" xfId="3336" xr:uid="{00000000-0005-0000-0000-000011360000}"/>
    <cellStyle name="Comma 2 9 3 6 2" xfId="12631" xr:uid="{00000000-0005-0000-0000-000012360000}"/>
    <cellStyle name="Comma 2 9 3 6 3" xfId="6447" xr:uid="{00000000-0005-0000-0000-000013360000}"/>
    <cellStyle name="Comma 2 9 3 7" xfId="9539" xr:uid="{00000000-0005-0000-0000-000014360000}"/>
    <cellStyle name="Comma 2 9 3 8" xfId="4755" xr:uid="{00000000-0005-0000-0000-000015360000}"/>
    <cellStyle name="Comma 2 9 4" xfId="82" xr:uid="{00000000-0005-0000-0000-000016360000}"/>
    <cellStyle name="Comma 2 9 4 2" xfId="1017" xr:uid="{00000000-0005-0000-0000-000017360000}"/>
    <cellStyle name="Comma 2 9 4 2 2" xfId="2239" xr:uid="{00000000-0005-0000-0000-000018360000}"/>
    <cellStyle name="Comma 2 9 4 2 2 2" xfId="11534" xr:uid="{00000000-0005-0000-0000-000019360000}"/>
    <cellStyle name="Comma 2 9 4 2 2 3" xfId="8442" xr:uid="{00000000-0005-0000-0000-00001A360000}"/>
    <cellStyle name="Comma 2 9 4 2 3" xfId="4109" xr:uid="{00000000-0005-0000-0000-00001B360000}"/>
    <cellStyle name="Comma 2 9 4 2 3 2" xfId="13404" xr:uid="{00000000-0005-0000-0000-00001C360000}"/>
    <cellStyle name="Comma 2 9 4 2 3 3" xfId="7220" xr:uid="{00000000-0005-0000-0000-00001D360000}"/>
    <cellStyle name="Comma 2 9 4 2 4" xfId="10312" xr:uid="{00000000-0005-0000-0000-00001E360000}"/>
    <cellStyle name="Comma 2 9 4 2 5" xfId="5350" xr:uid="{00000000-0005-0000-0000-00001F360000}"/>
    <cellStyle name="Comma 2 9 4 3" xfId="693" xr:uid="{00000000-0005-0000-0000-000020360000}"/>
    <cellStyle name="Comma 2 9 4 3 2" xfId="2850" xr:uid="{00000000-0005-0000-0000-000021360000}"/>
    <cellStyle name="Comma 2 9 4 3 2 2" xfId="12145" xr:uid="{00000000-0005-0000-0000-000022360000}"/>
    <cellStyle name="Comma 2 9 4 3 2 3" xfId="9053" xr:uid="{00000000-0005-0000-0000-000023360000}"/>
    <cellStyle name="Comma 2 9 4 3 3" xfId="3785" xr:uid="{00000000-0005-0000-0000-000024360000}"/>
    <cellStyle name="Comma 2 9 4 3 3 2" xfId="13080" xr:uid="{00000000-0005-0000-0000-000025360000}"/>
    <cellStyle name="Comma 2 9 4 3 3 3" xfId="6896" xr:uid="{00000000-0005-0000-0000-000026360000}"/>
    <cellStyle name="Comma 2 9 4 3 4" xfId="9988" xr:uid="{00000000-0005-0000-0000-000027360000}"/>
    <cellStyle name="Comma 2 9 4 3 5" xfId="5961" xr:uid="{00000000-0005-0000-0000-000028360000}"/>
    <cellStyle name="Comma 2 9 4 4" xfId="1915" xr:uid="{00000000-0005-0000-0000-000029360000}"/>
    <cellStyle name="Comma 2 9 4 4 2" xfId="11210" xr:uid="{00000000-0005-0000-0000-00002A360000}"/>
    <cellStyle name="Comma 2 9 4 4 3" xfId="8118" xr:uid="{00000000-0005-0000-0000-00002B360000}"/>
    <cellStyle name="Comma 2 9 4 5" xfId="3174" xr:uid="{00000000-0005-0000-0000-00002C360000}"/>
    <cellStyle name="Comma 2 9 4 5 2" xfId="12469" xr:uid="{00000000-0005-0000-0000-00002D360000}"/>
    <cellStyle name="Comma 2 9 4 5 3" xfId="6285" xr:uid="{00000000-0005-0000-0000-00002E360000}"/>
    <cellStyle name="Comma 2 9 4 6" xfId="9377" xr:uid="{00000000-0005-0000-0000-00002F360000}"/>
    <cellStyle name="Comma 2 9 4 7" xfId="5026" xr:uid="{00000000-0005-0000-0000-000030360000}"/>
    <cellStyle name="Comma 2 9 5" xfId="656" xr:uid="{00000000-0005-0000-0000-000031360000}"/>
    <cellStyle name="Comma 2 9 5 2" xfId="1304" xr:uid="{00000000-0005-0000-0000-000032360000}"/>
    <cellStyle name="Comma 2 9 5 2 2" xfId="2813" xr:uid="{00000000-0005-0000-0000-000033360000}"/>
    <cellStyle name="Comma 2 9 5 2 2 2" xfId="12108" xr:uid="{00000000-0005-0000-0000-000034360000}"/>
    <cellStyle name="Comma 2 9 5 2 2 3" xfId="9016" xr:uid="{00000000-0005-0000-0000-000035360000}"/>
    <cellStyle name="Comma 2 9 5 2 3" xfId="4396" xr:uid="{00000000-0005-0000-0000-000036360000}"/>
    <cellStyle name="Comma 2 9 5 2 3 2" xfId="13691" xr:uid="{00000000-0005-0000-0000-000037360000}"/>
    <cellStyle name="Comma 2 9 5 2 3 3" xfId="7507" xr:uid="{00000000-0005-0000-0000-000038360000}"/>
    <cellStyle name="Comma 2 9 5 2 4" xfId="10599" xr:uid="{00000000-0005-0000-0000-000039360000}"/>
    <cellStyle name="Comma 2 9 5 2 5" xfId="5924" xr:uid="{00000000-0005-0000-0000-00003A360000}"/>
    <cellStyle name="Comma 2 9 5 3" xfId="1878" xr:uid="{00000000-0005-0000-0000-00003B360000}"/>
    <cellStyle name="Comma 2 9 5 3 2" xfId="11173" xr:uid="{00000000-0005-0000-0000-00003C360000}"/>
    <cellStyle name="Comma 2 9 5 3 3" xfId="8081" xr:uid="{00000000-0005-0000-0000-00003D360000}"/>
    <cellStyle name="Comma 2 9 5 4" xfId="3748" xr:uid="{00000000-0005-0000-0000-00003E360000}"/>
    <cellStyle name="Comma 2 9 5 4 2" xfId="13043" xr:uid="{00000000-0005-0000-0000-00003F360000}"/>
    <cellStyle name="Comma 2 9 5 4 3" xfId="6859" xr:uid="{00000000-0005-0000-0000-000040360000}"/>
    <cellStyle name="Comma 2 9 5 5" xfId="9951" xr:uid="{00000000-0005-0000-0000-000041360000}"/>
    <cellStyle name="Comma 2 9 5 6" xfId="4989" xr:uid="{00000000-0005-0000-0000-000042360000}"/>
    <cellStyle name="Comma 2 9 6" xfId="980" xr:uid="{00000000-0005-0000-0000-000043360000}"/>
    <cellStyle name="Comma 2 9 6 2" xfId="2202" xr:uid="{00000000-0005-0000-0000-000044360000}"/>
    <cellStyle name="Comma 2 9 6 2 2" xfId="11497" xr:uid="{00000000-0005-0000-0000-000045360000}"/>
    <cellStyle name="Comma 2 9 6 2 3" xfId="8405" xr:uid="{00000000-0005-0000-0000-000046360000}"/>
    <cellStyle name="Comma 2 9 6 3" xfId="4072" xr:uid="{00000000-0005-0000-0000-000047360000}"/>
    <cellStyle name="Comma 2 9 6 3 2" xfId="13367" xr:uid="{00000000-0005-0000-0000-000048360000}"/>
    <cellStyle name="Comma 2 9 6 3 3" xfId="7183" xr:uid="{00000000-0005-0000-0000-000049360000}"/>
    <cellStyle name="Comma 2 9 6 4" xfId="10275" xr:uid="{00000000-0005-0000-0000-00004A360000}"/>
    <cellStyle name="Comma 2 9 6 5" xfId="5313" xr:uid="{00000000-0005-0000-0000-00004B360000}"/>
    <cellStyle name="Comma 2 9 7" xfId="349" xr:uid="{00000000-0005-0000-0000-00004C360000}"/>
    <cellStyle name="Comma 2 9 7 2" xfId="2506" xr:uid="{00000000-0005-0000-0000-00004D360000}"/>
    <cellStyle name="Comma 2 9 7 2 2" xfId="11801" xr:uid="{00000000-0005-0000-0000-00004E360000}"/>
    <cellStyle name="Comma 2 9 7 2 3" xfId="8709" xr:uid="{00000000-0005-0000-0000-00004F360000}"/>
    <cellStyle name="Comma 2 9 7 3" xfId="3441" xr:uid="{00000000-0005-0000-0000-000050360000}"/>
    <cellStyle name="Comma 2 9 7 3 2" xfId="12736" xr:uid="{00000000-0005-0000-0000-000051360000}"/>
    <cellStyle name="Comma 2 9 7 3 3" xfId="6552" xr:uid="{00000000-0005-0000-0000-000052360000}"/>
    <cellStyle name="Comma 2 9 7 4" xfId="9644" xr:uid="{00000000-0005-0000-0000-000053360000}"/>
    <cellStyle name="Comma 2 9 7 5" xfId="5617" xr:uid="{00000000-0005-0000-0000-000054360000}"/>
    <cellStyle name="Comma 2 9 8" xfId="1571" xr:uid="{00000000-0005-0000-0000-000055360000}"/>
    <cellStyle name="Comma 2 9 8 2" xfId="10866" xr:uid="{00000000-0005-0000-0000-000056360000}"/>
    <cellStyle name="Comma 2 9 8 3" xfId="7774" xr:uid="{00000000-0005-0000-0000-000057360000}"/>
    <cellStyle name="Comma 2 9 9" xfId="3137" xr:uid="{00000000-0005-0000-0000-000058360000}"/>
    <cellStyle name="Comma 2 9 9 2" xfId="12432" xr:uid="{00000000-0005-0000-0000-000059360000}"/>
    <cellStyle name="Comma 2 9 9 3" xfId="6248" xr:uid="{00000000-0005-0000-0000-00005A360000}"/>
    <cellStyle name="Currency 2" xfId="4649" xr:uid="{00000000-0005-0000-0000-00005B360000}"/>
    <cellStyle name="Currency 3" xfId="4648" xr:uid="{00000000-0005-0000-0000-00005C360000}"/>
    <cellStyle name="Currency 3 2" xfId="13942" xr:uid="{00000000-0005-0000-0000-00005D360000}"/>
    <cellStyle name="Currency 3 3" xfId="13943" xr:uid="{00000000-0005-0000-0000-00005E360000}"/>
    <cellStyle name="kolona A" xfId="4650" xr:uid="{00000000-0005-0000-0000-000060360000}"/>
    <cellStyle name="kolona B" xfId="4651" xr:uid="{00000000-0005-0000-0000-000061360000}"/>
    <cellStyle name="kolona C" xfId="4652" xr:uid="{00000000-0005-0000-0000-000062360000}"/>
    <cellStyle name="kolona E" xfId="4653" xr:uid="{00000000-0005-0000-0000-000063360000}"/>
    <cellStyle name="kolona F" xfId="4654" xr:uid="{00000000-0005-0000-0000-000064360000}"/>
    <cellStyle name="kolona G" xfId="4655" xr:uid="{00000000-0005-0000-0000-000065360000}"/>
    <cellStyle name="kolona H" xfId="4656" xr:uid="{00000000-0005-0000-0000-000066360000}"/>
    <cellStyle name="NASLOV STAVKE" xfId="1" xr:uid="{00000000-0005-0000-0000-000067360000}"/>
    <cellStyle name="Normal 2" xfId="5" xr:uid="{00000000-0005-0000-0000-000069360000}"/>
    <cellStyle name="Normal 2 2" xfId="4657" xr:uid="{00000000-0005-0000-0000-00006A360000}"/>
    <cellStyle name="Normal 3" xfId="6" xr:uid="{00000000-0005-0000-0000-00006B360000}"/>
    <cellStyle name="Normal 3 2" xfId="8" xr:uid="{00000000-0005-0000-0000-00006C360000}"/>
    <cellStyle name="Normal 3 3" xfId="4658" xr:uid="{00000000-0005-0000-0000-00006D360000}"/>
    <cellStyle name="Normal 3 4" xfId="13946" xr:uid="{C0955C5C-5ED2-4129-994B-2916F1DD0642}"/>
    <cellStyle name="Normal 3 5" xfId="13952" xr:uid="{6039AA17-3F74-47BB-9686-E2A99F06D575}"/>
    <cellStyle name="Normal 4" xfId="4659" xr:uid="{00000000-0005-0000-0000-00006E360000}"/>
    <cellStyle name="Normal 5" xfId="4646" xr:uid="{00000000-0005-0000-0000-00006F360000}"/>
    <cellStyle name="Normal 5 2" xfId="13941" xr:uid="{00000000-0005-0000-0000-000070360000}"/>
    <cellStyle name="Normal 5 3" xfId="13944" xr:uid="{00000000-0005-0000-0000-000071360000}"/>
    <cellStyle name="Normal_VLAšKA 69-A,B,C,D (2)" xfId="13953" xr:uid="{2A54CC83-8A56-4F46-8010-FF59B8E79033}"/>
    <cellStyle name="Normal1" xfId="4660" xr:uid="{00000000-0005-0000-0000-000072360000}"/>
    <cellStyle name="Normale_Foglio1" xfId="4661" xr:uid="{00000000-0005-0000-0000-000073360000}"/>
    <cellStyle name="Normalno" xfId="0" builtinId="0"/>
    <cellStyle name="Normalno 11" xfId="13951" xr:uid="{8D4D7A77-AEA0-4483-A71E-411B767C189C}"/>
    <cellStyle name="Normalno 2" xfId="13945" xr:uid="{0E07E4B2-1226-4910-B720-86EAA4051F20}"/>
    <cellStyle name="Normalno 3" xfId="13947" xr:uid="{D88E8305-9D35-45D8-9F79-7C7900781272}"/>
    <cellStyle name="Normalno 4" xfId="13948" xr:uid="{050BD0A6-9EC8-40D5-BEE7-B2C8A24DE96F}"/>
    <cellStyle name="Normalno 5" xfId="13954" xr:uid="{B8580A58-9C5C-4608-B656-96E85A6CF5EB}"/>
    <cellStyle name="Normalno 6" xfId="13955" xr:uid="{205158D8-84FB-4352-ADBF-914440167427}"/>
    <cellStyle name="Obično_KauflandRI" xfId="4662" xr:uid="{00000000-0005-0000-0000-000074360000}"/>
    <cellStyle name="Obično_Obalna_setnica_troškovnik izmjene 23.11.2009.xls za SITUACIJU" xfId="13950" xr:uid="{F80A3796-5761-4DC0-AE9F-2821903CA442}"/>
    <cellStyle name="POGLAVLJE" xfId="3" xr:uid="{00000000-0005-0000-0000-000075360000}"/>
    <cellStyle name="Standard_Tabelle1" xfId="4663" xr:uid="{00000000-0005-0000-0000-000076360000}"/>
    <cellStyle name="Style 1" xfId="4664" xr:uid="{00000000-0005-0000-0000-000077360000}"/>
    <cellStyle name="TEKST STAVKE" xfId="2" xr:uid="{00000000-0005-0000-0000-000078360000}"/>
    <cellStyle name="TEKST STAVKE Underline" xfId="4" xr:uid="{00000000-0005-0000-0000-000079360000}"/>
    <cellStyle name="Valuta 2" xfId="13949" xr:uid="{2675675D-A19C-4D7C-831E-DED17AF13E53}"/>
  </cellStyles>
  <dxfs count="236">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rojekti\EUROKON\2016\Mrtvana%20Babin%20Potok\GLAVNI%20PROJEKT-stari%20zakoni\1%20Arhitektura%20i%20Statika\Arh%20Mrtva&#269;nica%20GP.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siliumgs-my.sharepoint.com/Josipa/_AS_in&#382;enjering/2017/U%20IZRADI/078-07-2017-Mrtvacnica/Idejno_rjesenje/1%20TEKSTUALNI%20DIO/Idejno%20rje&#353;enje%20-%20RADNO.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Korisnik\Desktop\JN%202023\JAVNA%20NABAVA%20POSTUPCI\8.%20IZGRADNJA%20SKLADI&#352;TA%20ZA%20CRVENI%20KRI&#381;\STARI%20TRO&#352;KOVNICI\TROSKOVNIK_Crveni%20kriz-bc-final-otkljucan.xlsx" TargetMode="External"/><Relationship Id="rId1" Type="http://schemas.openxmlformats.org/officeDocument/2006/relationships/externalLinkPath" Target="STARI%20TRO&#352;KOVNICI/TROSKOVNIK_Crveni%20kriz-bc-final-otkljuc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aci"/>
      <sheetName val="Radni"/>
      <sheetName val="Korice"/>
      <sheetName val="Sadržaj"/>
      <sheetName val="Gen. sadrzaj"/>
      <sheetName val="RjProj (2)"/>
      <sheetName val="RjProj"/>
      <sheetName val="RjPrilog"/>
      <sheetName val="IzjOUskl"/>
      <sheetName val="TehOpis"/>
      <sheetName val="IskPov"/>
      <sheetName val="ProcTro"/>
      <sheetName val="KKvalPro"/>
      <sheetName val="ArhNac"/>
      <sheetName val="Zadnja"/>
    </sheetNames>
    <sheetDataSet>
      <sheetData sheetId="0" refreshError="1">
        <row r="2">
          <cell r="D2" t="str">
            <v>EUROKON d.o.o.</v>
          </cell>
        </row>
        <row r="3">
          <cell r="D3" t="str">
            <v>za projektiranje, građenje i nadzor</v>
          </cell>
        </row>
        <row r="4">
          <cell r="D4" t="str">
            <v>Otočac, Kralja Zvonimira 113/A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aci"/>
      <sheetName val="Radni"/>
      <sheetName val="Korice"/>
      <sheetName val="Sadržaj"/>
      <sheetName val="GenSad"/>
      <sheetName val="RjPrilog"/>
      <sheetName val="TehOpis"/>
      <sheetName val="IskPov"/>
      <sheetName val="ProcTro"/>
      <sheetName val="ArhNac"/>
      <sheetName val="Zadnja"/>
    </sheetNames>
    <sheetDataSet>
      <sheetData sheetId="0">
        <row r="21">
          <cell r="D21" t="str">
            <v>GRAĐEVINA JAVNE NAMJENE-MRTVAČNICA</v>
          </cell>
        </row>
        <row r="27">
          <cell r="D27" t="str">
            <v>AS_1405</v>
          </cell>
        </row>
        <row r="28">
          <cell r="D28" t="str">
            <v>078-07-2017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VODNI DIO"/>
      <sheetName val="Građ-obrtn naslovnica"/>
      <sheetName val="OPĆI UVJETI "/>
      <sheetName val="1 RUŠENJA I PRIPREMNI RADOVI"/>
      <sheetName val="2 ZEMLJANI RADOVI"/>
      <sheetName val="3 BETONSKI RADOVI"/>
      <sheetName val="4 LIMARSKI"/>
      <sheetName val="5 FASADERSKI"/>
      <sheetName val="6. BRAVARSKI RADOVI"/>
      <sheetName val="7. ODVODNJA"/>
      <sheetName val="8. ZAŠTITA OD POŽARA"/>
      <sheetName val="9. OKOLIŠ"/>
      <sheetName val="REKAPITULACIJA-GRAĐ.OBRTN."/>
      <sheetName val="Elektroinst naslovnica"/>
      <sheetName val="Opći uvjeti"/>
      <sheetName val="Troškovnik el."/>
      <sheetName val="REKAPITULACIJA-ELEKT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A5" t="str">
            <v>A/</v>
          </cell>
          <cell r="C5" t="str">
            <v>GRAĐEVINSKO-OBRTNIČKI RADOVI</v>
          </cell>
        </row>
        <row r="15">
          <cell r="F15">
            <v>0</v>
          </cell>
        </row>
      </sheetData>
      <sheetData sheetId="13" refreshError="1"/>
      <sheetData sheetId="14" refreshError="1"/>
      <sheetData sheetId="15" refreshError="1"/>
      <sheetData sheetId="16">
        <row r="5">
          <cell r="A5" t="str">
            <v>B/</v>
          </cell>
          <cell r="C5" t="str">
            <v>ELEKTROINSTALACIJSKI RADOVI</v>
          </cell>
        </row>
        <row r="11">
          <cell r="F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6B73-A6A0-44C2-9B76-E9D86C1AAF4C}">
  <sheetPr>
    <pageSetUpPr fitToPage="1"/>
  </sheetPr>
  <dimension ref="A1:F25"/>
  <sheetViews>
    <sheetView topLeftCell="A10" workbookViewId="0">
      <selection activeCell="H23" sqref="H23"/>
    </sheetView>
  </sheetViews>
  <sheetFormatPr defaultRowHeight="15"/>
  <cols>
    <col min="1" max="1" width="5.140625" style="693" customWidth="1"/>
    <col min="2" max="2" width="60.85546875" style="693" customWidth="1"/>
    <col min="3" max="3" width="9.42578125" style="693" customWidth="1"/>
    <col min="4" max="4" width="9.140625" style="693"/>
    <col min="5" max="5" width="16.28515625" style="693" customWidth="1"/>
    <col min="6" max="6" width="22.85546875" style="693" customWidth="1"/>
    <col min="7" max="16384" width="9.140625" style="693"/>
  </cols>
  <sheetData>
    <row r="1" spans="1:6" ht="18.75">
      <c r="A1" s="707" t="s">
        <v>688</v>
      </c>
      <c r="B1" s="707"/>
      <c r="C1" s="707"/>
      <c r="D1" s="707"/>
      <c r="E1" s="707"/>
      <c r="F1" s="707"/>
    </row>
    <row r="2" spans="1:6" ht="18.75">
      <c r="A2" s="692"/>
      <c r="B2" s="692"/>
      <c r="C2" s="692"/>
      <c r="D2" s="692"/>
      <c r="E2" s="692"/>
      <c r="F2" s="692"/>
    </row>
    <row r="3" spans="1:6" ht="15.75">
      <c r="A3" s="708" t="s">
        <v>689</v>
      </c>
      <c r="B3" s="708"/>
      <c r="C3" s="708"/>
      <c r="D3" s="708"/>
      <c r="E3" s="708"/>
      <c r="F3" s="708"/>
    </row>
    <row r="4" spans="1:6" ht="15.75">
      <c r="A4" s="694"/>
      <c r="B4" s="694"/>
      <c r="C4" s="694"/>
      <c r="D4" s="694"/>
      <c r="E4" s="694"/>
      <c r="F4" s="694"/>
    </row>
    <row r="5" spans="1:6" ht="16.5" thickBot="1">
      <c r="A5" s="695" t="s">
        <v>690</v>
      </c>
      <c r="B5" s="696"/>
      <c r="C5" s="697"/>
      <c r="D5" s="698"/>
      <c r="E5" s="698"/>
    </row>
    <row r="6" spans="1:6" ht="24.75" customHeight="1" thickBot="1">
      <c r="A6" s="709"/>
      <c r="B6" s="710"/>
      <c r="C6" s="710"/>
      <c r="D6" s="710"/>
      <c r="E6" s="710"/>
      <c r="F6" s="711"/>
    </row>
    <row r="7" spans="1:6" ht="15" customHeight="1">
      <c r="A7" s="712" t="s">
        <v>691</v>
      </c>
      <c r="B7" s="713"/>
      <c r="C7" s="713"/>
      <c r="D7" s="713"/>
      <c r="E7" s="713"/>
      <c r="F7" s="713"/>
    </row>
    <row r="8" spans="1:6">
      <c r="A8" s="699"/>
      <c r="B8" s="699"/>
      <c r="C8" s="699"/>
      <c r="D8" s="699"/>
      <c r="E8" s="699"/>
      <c r="F8" s="699"/>
    </row>
    <row r="9" spans="1:6" ht="15" customHeight="1">
      <c r="A9" s="714" t="s">
        <v>692</v>
      </c>
      <c r="B9" s="714"/>
      <c r="C9" s="714"/>
      <c r="D9" s="714"/>
      <c r="E9" s="714"/>
      <c r="F9" s="714"/>
    </row>
    <row r="10" spans="1:6">
      <c r="A10" s="699"/>
      <c r="B10" s="699"/>
      <c r="C10" s="699"/>
      <c r="D10" s="699"/>
      <c r="E10" s="699"/>
      <c r="F10" s="699"/>
    </row>
    <row r="12" spans="1:6" ht="15" customHeight="1">
      <c r="A12" s="706" t="s">
        <v>693</v>
      </c>
      <c r="B12" s="706"/>
      <c r="C12" s="706"/>
      <c r="D12" s="706"/>
      <c r="E12" s="706"/>
      <c r="F12" s="706"/>
    </row>
    <row r="13" spans="1:6">
      <c r="A13" s="706"/>
      <c r="B13" s="706"/>
      <c r="C13" s="706"/>
      <c r="D13" s="706"/>
      <c r="E13" s="706"/>
      <c r="F13" s="706"/>
    </row>
    <row r="14" spans="1:6" ht="15" customHeight="1">
      <c r="A14" s="715" t="s">
        <v>694</v>
      </c>
      <c r="B14" s="715"/>
      <c r="C14" s="715"/>
      <c r="D14" s="715"/>
      <c r="E14" s="715"/>
      <c r="F14" s="715"/>
    </row>
    <row r="15" spans="1:6">
      <c r="A15" s="715"/>
      <c r="B15" s="715"/>
      <c r="C15" s="715"/>
      <c r="D15" s="715"/>
      <c r="E15" s="715"/>
      <c r="F15" s="715"/>
    </row>
    <row r="16" spans="1:6" ht="15" customHeight="1">
      <c r="A16" s="715" t="s">
        <v>695</v>
      </c>
      <c r="B16" s="715"/>
      <c r="C16" s="715"/>
      <c r="D16" s="715"/>
      <c r="E16" s="715"/>
      <c r="F16" s="715"/>
    </row>
    <row r="17" spans="1:6">
      <c r="A17" s="715"/>
      <c r="B17" s="715"/>
      <c r="C17" s="715"/>
      <c r="D17" s="715"/>
      <c r="E17" s="715"/>
      <c r="F17" s="715"/>
    </row>
    <row r="19" spans="1:6">
      <c r="A19" s="699"/>
      <c r="B19" s="700" t="s">
        <v>696</v>
      </c>
      <c r="C19" s="699"/>
      <c r="D19" s="699"/>
      <c r="E19" s="699"/>
      <c r="F19" s="699"/>
    </row>
    <row r="20" spans="1:6" ht="25.5" customHeight="1">
      <c r="A20" s="701" t="s">
        <v>26</v>
      </c>
      <c r="B20" s="702" t="s">
        <v>697</v>
      </c>
      <c r="C20" s="699"/>
      <c r="D20" s="699"/>
      <c r="E20" s="699"/>
      <c r="F20" s="699"/>
    </row>
    <row r="21" spans="1:6" ht="37.5" customHeight="1">
      <c r="A21" s="701" t="s">
        <v>128</v>
      </c>
      <c r="B21" s="706" t="s">
        <v>703</v>
      </c>
      <c r="C21" s="706"/>
      <c r="D21" s="706"/>
      <c r="E21" s="706"/>
      <c r="F21" s="706"/>
    </row>
    <row r="22" spans="1:6" ht="25.5" customHeight="1">
      <c r="A22" s="701" t="s">
        <v>13</v>
      </c>
      <c r="B22" s="706" t="s">
        <v>698</v>
      </c>
      <c r="C22" s="706"/>
      <c r="D22" s="706"/>
      <c r="E22" s="706"/>
      <c r="F22" s="706"/>
    </row>
    <row r="23" spans="1:6">
      <c r="A23" s="839" t="s">
        <v>14</v>
      </c>
      <c r="B23" s="838" t="s">
        <v>709</v>
      </c>
    </row>
    <row r="24" spans="1:6" ht="15.75" thickBot="1"/>
    <row r="25" spans="1:6" ht="43.5" customHeight="1" thickBot="1">
      <c r="A25" s="816" t="s">
        <v>699</v>
      </c>
      <c r="B25" s="817"/>
      <c r="C25" s="817"/>
      <c r="D25" s="817"/>
      <c r="E25" s="817"/>
      <c r="F25" s="818"/>
    </row>
  </sheetData>
  <mergeCells count="11">
    <mergeCell ref="A14:F15"/>
    <mergeCell ref="A16:F17"/>
    <mergeCell ref="B21:F21"/>
    <mergeCell ref="B22:F22"/>
    <mergeCell ref="A25:F25"/>
    <mergeCell ref="A12:F13"/>
    <mergeCell ref="A1:F1"/>
    <mergeCell ref="A3:F3"/>
    <mergeCell ref="A6:F6"/>
    <mergeCell ref="A7:F7"/>
    <mergeCell ref="A9:F9"/>
  </mergeCells>
  <pageMargins left="0.7" right="0.7" top="0.75" bottom="0.75" header="0.3" footer="0.3"/>
  <pageSetup paperSize="9" scale="7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D78CB-B1CC-4A20-ABCF-BDA63C576337}">
  <sheetPr>
    <tabColor rgb="FFFFFF00"/>
  </sheetPr>
  <dimension ref="A1:AC79"/>
  <sheetViews>
    <sheetView showWhiteSpace="0" zoomScaleNormal="100" zoomScaleSheetLayoutView="85" workbookViewId="0">
      <selection activeCell="I84" sqref="I84"/>
    </sheetView>
  </sheetViews>
  <sheetFormatPr defaultColWidth="9.140625" defaultRowHeight="15"/>
  <cols>
    <col min="1" max="1" width="4.42578125" style="50" customWidth="1"/>
    <col min="2" max="2" width="4.7109375" style="23" customWidth="1"/>
    <col min="3" max="3" width="43.140625" style="16" customWidth="1"/>
    <col min="4" max="4" width="7.140625" style="7" customWidth="1"/>
    <col min="5" max="5" width="11.85546875" style="195" customWidth="1"/>
    <col min="6" max="7" width="12" style="22" customWidth="1"/>
    <col min="8" max="8" width="7.28515625" style="22" customWidth="1"/>
    <col min="9" max="9" width="32.7109375" style="22" customWidth="1"/>
    <col min="10" max="10" width="17.140625" style="22" customWidth="1"/>
    <col min="11" max="16384" width="9.140625" style="22"/>
  </cols>
  <sheetData>
    <row r="1" spans="1:29" s="18" customFormat="1" ht="101.25" customHeight="1" thickBot="1">
      <c r="A1" s="17"/>
      <c r="B1" s="718" t="s">
        <v>668</v>
      </c>
      <c r="C1" s="726"/>
      <c r="D1" s="726"/>
      <c r="E1" s="717" t="s">
        <v>19</v>
      </c>
      <c r="F1" s="717"/>
      <c r="G1" s="717"/>
    </row>
    <row r="2" spans="1:29" s="24" customFormat="1" ht="24" thickBot="1">
      <c r="A2" s="77" t="s">
        <v>20</v>
      </c>
      <c r="B2" s="213"/>
      <c r="C2" s="749" t="s">
        <v>482</v>
      </c>
      <c r="D2" s="749"/>
      <c r="E2" s="749"/>
      <c r="F2" s="749"/>
      <c r="G2" s="749"/>
    </row>
    <row r="3" spans="1:29" s="19" customFormat="1" ht="32.25" customHeight="1">
      <c r="A3" s="61"/>
      <c r="B3" s="62"/>
      <c r="C3" s="748" t="s">
        <v>669</v>
      </c>
      <c r="D3" s="748"/>
      <c r="E3" s="748"/>
      <c r="F3" s="63"/>
      <c r="G3" s="63"/>
    </row>
    <row r="4" spans="1:29" s="19" customFormat="1" ht="16.5" customHeight="1">
      <c r="A4" s="61"/>
      <c r="B4" s="62"/>
      <c r="C4" s="184"/>
      <c r="D4" s="184"/>
      <c r="E4" s="184"/>
      <c r="F4" s="63"/>
      <c r="G4" s="63"/>
    </row>
    <row r="5" spans="1:29" s="43" customFormat="1" ht="18.600000000000001" customHeight="1">
      <c r="A5" s="69" t="str">
        <f>$A$2</f>
        <v>7.</v>
      </c>
      <c r="B5" s="70">
        <f>MAX($B$2:B4)+1</f>
        <v>1</v>
      </c>
      <c r="C5" s="720" t="s">
        <v>121</v>
      </c>
      <c r="D5" s="720"/>
      <c r="E5" s="721"/>
      <c r="F5" s="71"/>
      <c r="G5" s="206"/>
      <c r="H5" s="44"/>
      <c r="I5" s="44"/>
      <c r="J5" s="44"/>
      <c r="K5" s="44"/>
      <c r="L5" s="44"/>
      <c r="M5" s="44"/>
      <c r="N5" s="44"/>
    </row>
    <row r="6" spans="1:29" s="15" customFormat="1" ht="93.75" customHeight="1">
      <c r="A6" s="69"/>
      <c r="B6" s="70"/>
      <c r="C6" s="722" t="s">
        <v>484</v>
      </c>
      <c r="D6" s="722"/>
      <c r="E6" s="723"/>
      <c r="F6" s="71"/>
      <c r="G6" s="206"/>
    </row>
    <row r="7" spans="1:29" s="135" customFormat="1" ht="25.5" customHeight="1">
      <c r="A7" s="130"/>
      <c r="B7" s="131"/>
      <c r="C7" s="724" t="s">
        <v>102</v>
      </c>
      <c r="D7" s="724"/>
      <c r="E7" s="725"/>
      <c r="F7" s="136"/>
      <c r="G7" s="136"/>
    </row>
    <row r="8" spans="1:29" s="135" customFormat="1" ht="17.100000000000001" customHeight="1">
      <c r="A8" s="130"/>
      <c r="B8" s="131"/>
      <c r="C8" s="132"/>
      <c r="D8" s="155" t="s">
        <v>0</v>
      </c>
      <c r="E8" s="382" t="s">
        <v>1</v>
      </c>
      <c r="F8" s="156" t="s">
        <v>2</v>
      </c>
      <c r="G8" s="150" t="s">
        <v>3</v>
      </c>
      <c r="H8" s="146"/>
      <c r="I8" s="145" t="s">
        <v>683</v>
      </c>
    </row>
    <row r="9" spans="1:29" s="41" customFormat="1" ht="17.100000000000001" customHeight="1">
      <c r="A9" s="233"/>
      <c r="B9" s="234"/>
      <c r="C9" s="367"/>
      <c r="D9" s="368" t="s">
        <v>23</v>
      </c>
      <c r="E9" s="454">
        <f>1*1.2*20</f>
        <v>24</v>
      </c>
      <c r="F9" s="353"/>
      <c r="G9" s="860">
        <f t="shared" ref="G9" si="0">E9*F9</f>
        <v>0</v>
      </c>
      <c r="H9" s="45"/>
      <c r="I9" s="688">
        <v>1</v>
      </c>
      <c r="J9" s="7"/>
      <c r="K9" s="7"/>
      <c r="L9" s="7"/>
      <c r="M9" s="7"/>
      <c r="N9" s="7"/>
      <c r="O9" s="7"/>
      <c r="P9" s="7"/>
      <c r="Q9" s="7"/>
      <c r="R9" s="7"/>
      <c r="S9" s="7"/>
      <c r="T9" s="7"/>
      <c r="U9" s="7"/>
      <c r="V9" s="7"/>
      <c r="W9" s="7"/>
      <c r="X9" s="7"/>
      <c r="Y9" s="7"/>
      <c r="Z9" s="7"/>
      <c r="AA9" s="7"/>
      <c r="AB9" s="7"/>
      <c r="AC9" s="7"/>
    </row>
    <row r="10" spans="1:29" ht="17.100000000000001" customHeight="1">
      <c r="A10" s="150"/>
      <c r="B10" s="226"/>
      <c r="C10" s="232"/>
      <c r="D10" s="307"/>
      <c r="E10" s="384"/>
      <c r="F10" s="308"/>
      <c r="G10" s="866"/>
      <c r="H10" s="393"/>
      <c r="I10" s="14"/>
    </row>
    <row r="11" spans="1:29" s="42" customFormat="1" ht="15.75">
      <c r="A11" s="69" t="str">
        <f>$A$2</f>
        <v>7.</v>
      </c>
      <c r="B11" s="157">
        <f>MAX($B$2:B7)+1</f>
        <v>2</v>
      </c>
      <c r="C11" s="720" t="s">
        <v>220</v>
      </c>
      <c r="D11" s="720"/>
      <c r="E11" s="721"/>
      <c r="F11" s="71"/>
      <c r="G11" s="842"/>
    </row>
    <row r="12" spans="1:29" s="42" customFormat="1" ht="64.5" customHeight="1">
      <c r="A12" s="52"/>
      <c r="B12" s="53"/>
      <c r="C12" s="722" t="s">
        <v>122</v>
      </c>
      <c r="D12" s="722"/>
      <c r="E12" s="723"/>
      <c r="F12" s="104"/>
      <c r="G12" s="854"/>
    </row>
    <row r="13" spans="1:29" s="42" customFormat="1" ht="15.75">
      <c r="A13" s="130"/>
      <c r="B13" s="131"/>
      <c r="C13" s="724" t="s">
        <v>123</v>
      </c>
      <c r="D13" s="724"/>
      <c r="E13" s="725"/>
      <c r="F13" s="207"/>
      <c r="G13" s="857"/>
    </row>
    <row r="14" spans="1:29" s="42" customFormat="1" ht="17.100000000000001" customHeight="1">
      <c r="A14" s="130"/>
      <c r="B14" s="131"/>
      <c r="C14" s="132"/>
      <c r="D14" s="151" t="s">
        <v>0</v>
      </c>
      <c r="E14" s="237" t="s">
        <v>1</v>
      </c>
      <c r="F14" s="152" t="s">
        <v>2</v>
      </c>
      <c r="G14" s="862" t="s">
        <v>3</v>
      </c>
      <c r="I14" s="145" t="s">
        <v>683</v>
      </c>
    </row>
    <row r="15" spans="1:29" s="42" customFormat="1" ht="15.75">
      <c r="A15" s="233"/>
      <c r="B15" s="234"/>
      <c r="C15" s="367"/>
      <c r="D15" s="368" t="s">
        <v>23</v>
      </c>
      <c r="E15" s="454">
        <f>1*0.2*20</f>
        <v>4</v>
      </c>
      <c r="F15" s="353"/>
      <c r="G15" s="860">
        <f t="shared" ref="G15" si="1">E15*F15</f>
        <v>0</v>
      </c>
      <c r="I15" s="688">
        <v>1</v>
      </c>
    </row>
    <row r="16" spans="1:29" s="42" customFormat="1" ht="15.75">
      <c r="A16" s="150"/>
      <c r="B16" s="226"/>
      <c r="C16" s="232"/>
      <c r="D16" s="307"/>
      <c r="E16" s="469"/>
      <c r="F16" s="308"/>
      <c r="G16" s="866"/>
    </row>
    <row r="17" spans="1:9" ht="18">
      <c r="A17" s="69" t="str">
        <f>$A$2</f>
        <v>7.</v>
      </c>
      <c r="B17" s="157">
        <f>MAX($B$2:B15)+1</f>
        <v>3</v>
      </c>
      <c r="C17" s="720" t="s">
        <v>124</v>
      </c>
      <c r="D17" s="720"/>
      <c r="E17" s="721"/>
      <c r="F17" s="51"/>
      <c r="G17" s="845"/>
    </row>
    <row r="18" spans="1:9" ht="32.25" customHeight="1">
      <c r="A18" s="78"/>
      <c r="B18" s="79"/>
      <c r="C18" s="722" t="s">
        <v>223</v>
      </c>
      <c r="D18" s="722"/>
      <c r="E18" s="723"/>
      <c r="F18" s="104"/>
      <c r="G18" s="854"/>
    </row>
    <row r="19" spans="1:9" ht="18">
      <c r="A19" s="78"/>
      <c r="B19" s="79"/>
      <c r="C19" s="724" t="s">
        <v>123</v>
      </c>
      <c r="D19" s="724"/>
      <c r="E19" s="725"/>
      <c r="F19" s="136"/>
      <c r="G19" s="843"/>
    </row>
    <row r="20" spans="1:9" ht="18.600000000000001" customHeight="1">
      <c r="A20" s="78"/>
      <c r="B20" s="79"/>
      <c r="C20" s="132"/>
      <c r="D20" s="151" t="s">
        <v>0</v>
      </c>
      <c r="E20" s="243" t="s">
        <v>1</v>
      </c>
      <c r="F20" s="151" t="s">
        <v>2</v>
      </c>
      <c r="G20" s="862" t="s">
        <v>3</v>
      </c>
      <c r="I20" s="145" t="s">
        <v>683</v>
      </c>
    </row>
    <row r="21" spans="1:9" ht="15" customHeight="1">
      <c r="A21" s="78"/>
      <c r="B21" s="79"/>
      <c r="C21" s="367"/>
      <c r="D21" s="368" t="s">
        <v>23</v>
      </c>
      <c r="E21" s="455">
        <f>E9-E15</f>
        <v>20</v>
      </c>
      <c r="F21" s="306"/>
      <c r="G21" s="860">
        <f t="shared" ref="G21" si="2">E21*F21</f>
        <v>0</v>
      </c>
      <c r="I21" s="688">
        <v>1</v>
      </c>
    </row>
    <row r="22" spans="1:9" ht="15" customHeight="1">
      <c r="A22" s="78"/>
      <c r="B22" s="79"/>
      <c r="C22" s="232"/>
      <c r="D22" s="307"/>
      <c r="E22" s="469"/>
      <c r="F22" s="308"/>
      <c r="G22" s="866"/>
    </row>
    <row r="23" spans="1:9" ht="15.75">
      <c r="A23" s="316" t="str">
        <f>$A$2</f>
        <v>7.</v>
      </c>
      <c r="B23" s="317">
        <f>MAX($B$2:B21)+1</f>
        <v>4</v>
      </c>
      <c r="C23" s="752" t="s">
        <v>665</v>
      </c>
      <c r="D23" s="752"/>
      <c r="E23" s="753"/>
      <c r="F23" s="318"/>
      <c r="G23" s="869"/>
    </row>
    <row r="24" spans="1:9" ht="60.75" customHeight="1">
      <c r="A24" s="331"/>
      <c r="B24" s="332"/>
      <c r="C24" s="754" t="s">
        <v>666</v>
      </c>
      <c r="D24" s="755"/>
      <c r="E24" s="756"/>
      <c r="F24" s="371"/>
      <c r="G24" s="870"/>
    </row>
    <row r="25" spans="1:9" ht="16.5" customHeight="1">
      <c r="A25" s="319"/>
      <c r="B25" s="320"/>
      <c r="C25" s="757" t="s">
        <v>25</v>
      </c>
      <c r="D25" s="757"/>
      <c r="E25" s="758"/>
      <c r="F25" s="321"/>
      <c r="G25" s="871"/>
    </row>
    <row r="26" spans="1:9" ht="18" customHeight="1">
      <c r="A26" s="319"/>
      <c r="B26" s="320"/>
      <c r="C26" s="345"/>
      <c r="D26" s="346" t="s">
        <v>0</v>
      </c>
      <c r="E26" s="352" t="s">
        <v>1</v>
      </c>
      <c r="F26" s="346" t="s">
        <v>2</v>
      </c>
      <c r="G26" s="872" t="s">
        <v>3</v>
      </c>
      <c r="I26" s="145" t="s">
        <v>683</v>
      </c>
    </row>
    <row r="27" spans="1:9">
      <c r="A27" s="325"/>
      <c r="B27" s="326"/>
      <c r="C27" s="373"/>
      <c r="D27" s="374" t="s">
        <v>4</v>
      </c>
      <c r="E27" s="356">
        <v>2</v>
      </c>
      <c r="F27" s="327"/>
      <c r="G27" s="873">
        <f t="shared" ref="G27" si="3">E27*F27</f>
        <v>0</v>
      </c>
      <c r="I27" s="688">
        <v>1</v>
      </c>
    </row>
    <row r="28" spans="1:9" ht="15.75">
      <c r="A28" s="316" t="str">
        <f>$A$2</f>
        <v>7.</v>
      </c>
      <c r="B28" s="317">
        <f>MAX($B$2:B27)+1</f>
        <v>5</v>
      </c>
      <c r="C28" s="752" t="s">
        <v>120</v>
      </c>
      <c r="D28" s="752"/>
      <c r="E28" s="753"/>
      <c r="F28" s="318"/>
      <c r="G28" s="869"/>
    </row>
    <row r="29" spans="1:9" ht="82.5" customHeight="1">
      <c r="A29" s="331"/>
      <c r="B29" s="332"/>
      <c r="C29" s="754" t="s">
        <v>654</v>
      </c>
      <c r="D29" s="755"/>
      <c r="E29" s="756"/>
      <c r="F29" s="371"/>
      <c r="G29" s="870"/>
    </row>
    <row r="30" spans="1:9" ht="16.5" customHeight="1">
      <c r="A30" s="319"/>
      <c r="B30" s="320"/>
      <c r="C30" s="757" t="s">
        <v>25</v>
      </c>
      <c r="D30" s="757"/>
      <c r="E30" s="758"/>
      <c r="F30" s="321"/>
      <c r="G30" s="871"/>
    </row>
    <row r="31" spans="1:9" ht="18" customHeight="1">
      <c r="A31" s="319"/>
      <c r="B31" s="320"/>
      <c r="C31" s="345"/>
      <c r="D31" s="346" t="s">
        <v>0</v>
      </c>
      <c r="E31" s="352" t="s">
        <v>1</v>
      </c>
      <c r="F31" s="346" t="s">
        <v>2</v>
      </c>
      <c r="G31" s="872" t="s">
        <v>3</v>
      </c>
      <c r="I31" s="145" t="s">
        <v>683</v>
      </c>
    </row>
    <row r="32" spans="1:9">
      <c r="A32" s="325"/>
      <c r="B32" s="326"/>
      <c r="C32" s="373" t="s">
        <v>655</v>
      </c>
      <c r="D32" s="374" t="s">
        <v>15</v>
      </c>
      <c r="E32" s="356">
        <v>20</v>
      </c>
      <c r="F32" s="327"/>
      <c r="G32" s="873">
        <f t="shared" ref="G32" si="4">E32*F32</f>
        <v>0</v>
      </c>
      <c r="I32" s="688">
        <v>1</v>
      </c>
    </row>
    <row r="33" spans="1:9">
      <c r="A33" s="328"/>
      <c r="B33" s="329"/>
      <c r="C33" s="456"/>
      <c r="D33" s="457"/>
      <c r="E33" s="458"/>
      <c r="F33" s="459"/>
      <c r="G33" s="874"/>
    </row>
    <row r="34" spans="1:9" ht="15.75">
      <c r="A34" s="316" t="str">
        <f>$A$2</f>
        <v>7.</v>
      </c>
      <c r="B34" s="330">
        <f>MAX($B$2:B33)+1</f>
        <v>6</v>
      </c>
      <c r="C34" s="763" t="s">
        <v>656</v>
      </c>
      <c r="D34" s="763"/>
      <c r="E34" s="764"/>
      <c r="F34" s="318"/>
      <c r="G34" s="869"/>
    </row>
    <row r="35" spans="1:9" ht="76.5" customHeight="1">
      <c r="A35" s="331"/>
      <c r="B35" s="332"/>
      <c r="C35" s="759" t="s">
        <v>657</v>
      </c>
      <c r="D35" s="760"/>
      <c r="E35" s="761"/>
      <c r="F35" s="635"/>
      <c r="G35" s="870"/>
    </row>
    <row r="36" spans="1:9">
      <c r="A36" s="319"/>
      <c r="B36" s="320"/>
      <c r="C36" s="757" t="s">
        <v>123</v>
      </c>
      <c r="D36" s="757"/>
      <c r="E36" s="762"/>
      <c r="F36" s="321"/>
      <c r="G36" s="871"/>
    </row>
    <row r="37" spans="1:9" ht="18" customHeight="1">
      <c r="A37" s="319"/>
      <c r="B37" s="320"/>
      <c r="C37" s="322"/>
      <c r="D37" s="323" t="s">
        <v>0</v>
      </c>
      <c r="E37" s="324" t="s">
        <v>1</v>
      </c>
      <c r="F37" s="323" t="s">
        <v>2</v>
      </c>
      <c r="G37" s="875" t="s">
        <v>3</v>
      </c>
      <c r="I37" s="145" t="s">
        <v>683</v>
      </c>
    </row>
    <row r="38" spans="1:9">
      <c r="A38" s="328"/>
      <c r="B38" s="329"/>
      <c r="C38" s="375"/>
      <c r="D38" s="636" t="s">
        <v>23</v>
      </c>
      <c r="E38" s="639">
        <f>2*2*2*2</f>
        <v>16</v>
      </c>
      <c r="F38" s="327"/>
      <c r="G38" s="873">
        <f t="shared" ref="G38" si="5">E38*F38</f>
        <v>0</v>
      </c>
      <c r="I38" s="688">
        <v>1</v>
      </c>
    </row>
    <row r="39" spans="1:9">
      <c r="A39" s="328"/>
      <c r="B39" s="329"/>
      <c r="C39" s="465"/>
      <c r="D39" s="457"/>
      <c r="E39" s="640"/>
      <c r="F39" s="459"/>
      <c r="G39" s="874"/>
    </row>
    <row r="40" spans="1:9" ht="15.75">
      <c r="A40" s="316" t="str">
        <f>$A$2</f>
        <v>7.</v>
      </c>
      <c r="B40" s="330">
        <f>MAX($B$2:B34)+1</f>
        <v>7</v>
      </c>
      <c r="C40" s="763" t="s">
        <v>658</v>
      </c>
      <c r="D40" s="763"/>
      <c r="E40" s="764"/>
      <c r="F40" s="318"/>
      <c r="G40" s="869"/>
    </row>
    <row r="41" spans="1:9" ht="60.75" customHeight="1">
      <c r="A41" s="331"/>
      <c r="B41" s="332"/>
      <c r="C41" s="760" t="s">
        <v>659</v>
      </c>
      <c r="D41" s="760"/>
      <c r="E41" s="761"/>
      <c r="F41" s="635"/>
      <c r="G41" s="870"/>
    </row>
    <row r="42" spans="1:9">
      <c r="A42" s="319"/>
      <c r="B42" s="320"/>
      <c r="C42" s="757" t="s">
        <v>123</v>
      </c>
      <c r="D42" s="757"/>
      <c r="E42" s="762"/>
      <c r="F42" s="321"/>
      <c r="G42" s="871"/>
    </row>
    <row r="43" spans="1:9" ht="18" customHeight="1">
      <c r="A43" s="319"/>
      <c r="B43" s="320"/>
      <c r="C43" s="322"/>
      <c r="D43" s="323" t="s">
        <v>0</v>
      </c>
      <c r="E43" s="324" t="s">
        <v>1</v>
      </c>
      <c r="F43" s="323" t="s">
        <v>2</v>
      </c>
      <c r="G43" s="875" t="s">
        <v>3</v>
      </c>
      <c r="I43" s="145" t="s">
        <v>683</v>
      </c>
    </row>
    <row r="44" spans="1:9" ht="15.75" customHeight="1">
      <c r="A44" s="328"/>
      <c r="B44" s="329"/>
      <c r="C44" s="375"/>
      <c r="D44" s="636" t="s">
        <v>23</v>
      </c>
      <c r="E44" s="356">
        <f>2*2*0.1*2</f>
        <v>0.8</v>
      </c>
      <c r="F44" s="347"/>
      <c r="G44" s="873">
        <f>E44*F44</f>
        <v>0</v>
      </c>
      <c r="I44" s="688">
        <v>1</v>
      </c>
    </row>
    <row r="45" spans="1:9" ht="15.75" customHeight="1">
      <c r="A45" s="328"/>
      <c r="B45" s="329"/>
      <c r="C45" s="465"/>
      <c r="D45" s="457"/>
      <c r="E45" s="458"/>
      <c r="F45" s="459"/>
      <c r="G45" s="874"/>
    </row>
    <row r="46" spans="1:9" ht="18">
      <c r="A46" s="343" t="str">
        <f>$A$2</f>
        <v>7.</v>
      </c>
      <c r="B46" s="344">
        <f>MAX($B$2:B41)+1</f>
        <v>8</v>
      </c>
      <c r="C46" s="765" t="s">
        <v>660</v>
      </c>
      <c r="D46" s="765"/>
      <c r="E46" s="766"/>
      <c r="F46" s="637"/>
      <c r="G46" s="876"/>
    </row>
    <row r="47" spans="1:9" ht="92.25" customHeight="1">
      <c r="A47" s="338"/>
      <c r="B47" s="339"/>
      <c r="C47" s="760" t="s">
        <v>661</v>
      </c>
      <c r="D47" s="760"/>
      <c r="E47" s="761"/>
      <c r="F47" s="638"/>
      <c r="G47" s="870"/>
    </row>
    <row r="48" spans="1:9" ht="18">
      <c r="A48" s="338"/>
      <c r="B48" s="339"/>
      <c r="C48" s="757" t="s">
        <v>420</v>
      </c>
      <c r="D48" s="757"/>
      <c r="E48" s="758"/>
      <c r="F48" s="321"/>
      <c r="G48" s="871"/>
    </row>
    <row r="49" spans="1:9" ht="24">
      <c r="A49" s="338"/>
      <c r="B49" s="339"/>
      <c r="C49" s="345"/>
      <c r="D49" s="346" t="s">
        <v>0</v>
      </c>
      <c r="E49" s="352" t="s">
        <v>1</v>
      </c>
      <c r="F49" s="642" t="s">
        <v>2</v>
      </c>
      <c r="G49" s="872" t="s">
        <v>3</v>
      </c>
      <c r="I49" s="145" t="s">
        <v>683</v>
      </c>
    </row>
    <row r="50" spans="1:9" ht="18">
      <c r="A50" s="338"/>
      <c r="B50" s="339"/>
      <c r="C50" s="372"/>
      <c r="D50" s="376" t="s">
        <v>4</v>
      </c>
      <c r="E50" s="351">
        <v>2</v>
      </c>
      <c r="F50" s="350"/>
      <c r="G50" s="877">
        <f>E50*F50</f>
        <v>0</v>
      </c>
      <c r="I50" s="688">
        <v>1</v>
      </c>
    </row>
    <row r="51" spans="1:9" ht="15.75">
      <c r="A51" s="69" t="str">
        <f>$A$2</f>
        <v>7.</v>
      </c>
      <c r="B51" s="158">
        <f>MAX($B$2:B49)+1</f>
        <v>9</v>
      </c>
      <c r="C51" s="720" t="s">
        <v>662</v>
      </c>
      <c r="D51" s="720"/>
      <c r="E51" s="721"/>
      <c r="F51" s="71"/>
      <c r="G51" s="842"/>
    </row>
    <row r="52" spans="1:9" ht="37.5" customHeight="1">
      <c r="A52" s="130"/>
      <c r="B52" s="70"/>
      <c r="C52" s="722" t="s">
        <v>663</v>
      </c>
      <c r="D52" s="722"/>
      <c r="E52" s="723"/>
      <c r="F52" s="71"/>
      <c r="G52" s="842"/>
    </row>
    <row r="53" spans="1:9">
      <c r="A53" s="130"/>
      <c r="B53" s="131"/>
      <c r="C53" s="724" t="s">
        <v>664</v>
      </c>
      <c r="D53" s="724"/>
      <c r="E53" s="725"/>
      <c r="F53" s="136"/>
      <c r="G53" s="843"/>
    </row>
    <row r="54" spans="1:9" ht="24">
      <c r="A54" s="130"/>
      <c r="B54" s="131"/>
      <c r="C54" s="132"/>
      <c r="D54" s="133" t="s">
        <v>0</v>
      </c>
      <c r="E54" s="249" t="s">
        <v>1</v>
      </c>
      <c r="F54" s="134" t="s">
        <v>2</v>
      </c>
      <c r="G54" s="844" t="s">
        <v>3</v>
      </c>
      <c r="I54" s="145" t="s">
        <v>683</v>
      </c>
    </row>
    <row r="55" spans="1:9">
      <c r="A55" s="57"/>
      <c r="B55" s="57"/>
      <c r="C55" s="362"/>
      <c r="D55" s="360" t="s">
        <v>23</v>
      </c>
      <c r="E55" s="240">
        <f>E9-E21+E38</f>
        <v>20</v>
      </c>
      <c r="F55" s="641"/>
      <c r="G55" s="853">
        <f>E55*F55</f>
        <v>0</v>
      </c>
      <c r="I55" s="688">
        <v>1</v>
      </c>
    </row>
    <row r="56" spans="1:9" ht="18">
      <c r="A56" s="338"/>
      <c r="B56" s="339"/>
      <c r="C56" s="335"/>
      <c r="D56" s="336"/>
      <c r="E56" s="671"/>
      <c r="F56" s="634"/>
      <c r="G56" s="878"/>
    </row>
    <row r="57" spans="1:9" ht="15.75">
      <c r="A57" s="69" t="str">
        <f>$A$2</f>
        <v>7.</v>
      </c>
      <c r="B57" s="158">
        <f>MAX($B$2:B54)+1</f>
        <v>10</v>
      </c>
      <c r="C57" s="720" t="s">
        <v>672</v>
      </c>
      <c r="D57" s="720"/>
      <c r="E57" s="721"/>
      <c r="F57" s="71"/>
      <c r="G57" s="842"/>
    </row>
    <row r="58" spans="1:9" ht="209.25" customHeight="1">
      <c r="A58" s="130"/>
      <c r="B58" s="70"/>
      <c r="C58" s="722" t="s">
        <v>681</v>
      </c>
      <c r="D58" s="722"/>
      <c r="E58" s="723"/>
      <c r="F58" s="71"/>
      <c r="G58" s="842"/>
    </row>
    <row r="59" spans="1:9" ht="18" customHeight="1">
      <c r="A59" s="750" t="s">
        <v>700</v>
      </c>
      <c r="B59" s="750"/>
      <c r="C59" s="750"/>
      <c r="D59" s="750"/>
      <c r="E59" s="751"/>
      <c r="F59" s="71"/>
      <c r="G59" s="842"/>
    </row>
    <row r="60" spans="1:9">
      <c r="A60" s="130"/>
      <c r="B60" s="131"/>
      <c r="C60" s="724" t="s">
        <v>673</v>
      </c>
      <c r="D60" s="724"/>
      <c r="E60" s="725"/>
      <c r="F60" s="136"/>
      <c r="G60" s="843"/>
    </row>
    <row r="61" spans="1:9" ht="24">
      <c r="A61" s="130"/>
      <c r="B61" s="131"/>
      <c r="C61" s="132"/>
      <c r="D61" s="133" t="s">
        <v>0</v>
      </c>
      <c r="E61" s="249" t="s">
        <v>1</v>
      </c>
      <c r="F61" s="134" t="s">
        <v>2</v>
      </c>
      <c r="G61" s="844" t="s">
        <v>3</v>
      </c>
    </row>
    <row r="62" spans="1:9" ht="15" customHeight="1">
      <c r="A62" s="130"/>
      <c r="B62" s="131"/>
      <c r="C62" s="681" t="s">
        <v>676</v>
      </c>
      <c r="D62" s="683" t="s">
        <v>4</v>
      </c>
      <c r="E62" s="682">
        <v>25</v>
      </c>
      <c r="F62" s="685"/>
      <c r="G62" s="847">
        <f>E62*F62</f>
        <v>0</v>
      </c>
    </row>
    <row r="63" spans="1:9">
      <c r="A63" s="130"/>
      <c r="B63" s="131"/>
      <c r="C63" s="680" t="s">
        <v>677</v>
      </c>
      <c r="D63" s="684" t="s">
        <v>4</v>
      </c>
      <c r="E63" s="679">
        <v>2</v>
      </c>
      <c r="F63" s="686"/>
      <c r="G63" s="879">
        <f>E63*F63</f>
        <v>0</v>
      </c>
      <c r="I63" s="145" t="s">
        <v>683</v>
      </c>
    </row>
    <row r="64" spans="1:9">
      <c r="A64" s="57"/>
      <c r="B64" s="57"/>
      <c r="C64" s="678" t="s">
        <v>678</v>
      </c>
      <c r="D64" s="199" t="s">
        <v>4</v>
      </c>
      <c r="E64" s="240">
        <v>2</v>
      </c>
      <c r="F64" s="687"/>
      <c r="G64" s="840">
        <f>E64*F64</f>
        <v>0</v>
      </c>
      <c r="I64" s="688">
        <v>1</v>
      </c>
    </row>
    <row r="65" spans="1:9">
      <c r="A65" s="57"/>
      <c r="B65" s="57"/>
      <c r="C65" s="106"/>
      <c r="D65" s="75"/>
      <c r="E65" s="251"/>
      <c r="F65" s="88"/>
      <c r="G65" s="856"/>
    </row>
    <row r="66" spans="1:9" ht="15.75">
      <c r="A66" s="69" t="str">
        <f>$A$2</f>
        <v>7.</v>
      </c>
      <c r="B66" s="158">
        <f>MAX($B$2:B60)+1</f>
        <v>11</v>
      </c>
      <c r="C66" s="720" t="s">
        <v>674</v>
      </c>
      <c r="D66" s="720"/>
      <c r="E66" s="721"/>
      <c r="F66" s="71"/>
      <c r="G66" s="842"/>
    </row>
    <row r="67" spans="1:9" ht="65.45" customHeight="1">
      <c r="A67" s="130"/>
      <c r="B67" s="70"/>
      <c r="C67" s="722" t="s">
        <v>675</v>
      </c>
      <c r="D67" s="722"/>
      <c r="E67" s="723"/>
      <c r="F67" s="71"/>
      <c r="G67" s="842"/>
    </row>
    <row r="68" spans="1:9">
      <c r="A68" s="130"/>
      <c r="B68" s="131"/>
      <c r="C68" s="734" t="s">
        <v>673</v>
      </c>
      <c r="D68" s="724"/>
      <c r="E68" s="725"/>
      <c r="F68" s="673"/>
      <c r="G68" s="843"/>
    </row>
    <row r="69" spans="1:9" ht="24">
      <c r="A69" s="130"/>
      <c r="B69" s="131"/>
      <c r="C69" s="674"/>
      <c r="D69" s="675" t="s">
        <v>0</v>
      </c>
      <c r="E69" s="676" t="s">
        <v>1</v>
      </c>
      <c r="F69" s="677" t="s">
        <v>2</v>
      </c>
      <c r="G69" s="844" t="s">
        <v>3</v>
      </c>
      <c r="I69" s="145" t="s">
        <v>683</v>
      </c>
    </row>
    <row r="70" spans="1:9">
      <c r="A70" s="57"/>
      <c r="B70" s="57"/>
      <c r="C70" s="672"/>
      <c r="D70" s="199" t="s">
        <v>4</v>
      </c>
      <c r="E70" s="240">
        <v>25</v>
      </c>
      <c r="F70" s="241"/>
      <c r="G70" s="853">
        <f>E70*F70</f>
        <v>0</v>
      </c>
      <c r="I70" s="688">
        <v>1</v>
      </c>
    </row>
    <row r="71" spans="1:9">
      <c r="A71" s="57"/>
      <c r="B71" s="57"/>
      <c r="C71" s="106"/>
      <c r="D71" s="75"/>
      <c r="E71" s="251"/>
      <c r="F71" s="88"/>
      <c r="G71" s="856"/>
    </row>
    <row r="72" spans="1:9" ht="15.75">
      <c r="A72" s="69" t="str">
        <f>$A$2</f>
        <v>7.</v>
      </c>
      <c r="B72" s="158">
        <f>MAX($B$2:B66)+1</f>
        <v>12</v>
      </c>
      <c r="C72" s="720" t="s">
        <v>679</v>
      </c>
      <c r="D72" s="720"/>
      <c r="E72" s="721"/>
      <c r="F72" s="71"/>
      <c r="G72" s="842"/>
    </row>
    <row r="73" spans="1:9" ht="30" customHeight="1">
      <c r="A73" s="130"/>
      <c r="B73" s="70"/>
      <c r="C73" s="722" t="s">
        <v>680</v>
      </c>
      <c r="D73" s="722"/>
      <c r="E73" s="723"/>
      <c r="F73" s="71"/>
      <c r="G73" s="842"/>
    </row>
    <row r="74" spans="1:9">
      <c r="A74" s="130"/>
      <c r="B74" s="131"/>
      <c r="C74" s="724" t="s">
        <v>650</v>
      </c>
      <c r="D74" s="724"/>
      <c r="E74" s="725"/>
      <c r="F74" s="136"/>
      <c r="G74" s="843"/>
    </row>
    <row r="75" spans="1:9" ht="24">
      <c r="A75" s="130"/>
      <c r="B75" s="131"/>
      <c r="C75" s="132"/>
      <c r="D75" s="133" t="s">
        <v>0</v>
      </c>
      <c r="E75" s="249" t="s">
        <v>1</v>
      </c>
      <c r="F75" s="134" t="s">
        <v>2</v>
      </c>
      <c r="G75" s="844" t="s">
        <v>3</v>
      </c>
      <c r="I75" s="145" t="s">
        <v>683</v>
      </c>
    </row>
    <row r="76" spans="1:9">
      <c r="A76" s="57"/>
      <c r="B76" s="57"/>
      <c r="C76" s="362"/>
      <c r="D76" s="360" t="s">
        <v>5</v>
      </c>
      <c r="E76" s="240">
        <v>4.7</v>
      </c>
      <c r="F76" s="641"/>
      <c r="G76" s="853">
        <f>E76*F76</f>
        <v>0</v>
      </c>
      <c r="I76" s="688">
        <v>1</v>
      </c>
    </row>
    <row r="77" spans="1:9" ht="18">
      <c r="A77" s="78"/>
      <c r="B77" s="79"/>
      <c r="C77" s="80"/>
      <c r="D77" s="81"/>
      <c r="E77" s="197"/>
      <c r="F77" s="51"/>
      <c r="G77" s="82"/>
    </row>
    <row r="78" spans="1:9" ht="16.5" thickBot="1">
      <c r="A78" s="91" t="str">
        <f>$A$2</f>
        <v>7.</v>
      </c>
      <c r="B78" s="92"/>
      <c r="C78" s="93" t="str">
        <f>$C$2</f>
        <v>ODVODNJA OBORINSKE VODE</v>
      </c>
      <c r="D78" s="93"/>
      <c r="E78" s="192"/>
      <c r="F78" s="719" t="s">
        <v>6</v>
      </c>
      <c r="G78" s="719"/>
    </row>
    <row r="79" spans="1:9" ht="16.5" thickBot="1">
      <c r="A79" s="94"/>
      <c r="B79" s="95"/>
      <c r="C79" s="96"/>
      <c r="D79" s="96"/>
      <c r="E79" s="193"/>
      <c r="F79" s="846">
        <f>SUM($G$5:G76)</f>
        <v>0</v>
      </c>
      <c r="G79" s="846"/>
    </row>
  </sheetData>
  <mergeCells count="43">
    <mergeCell ref="C30:E30"/>
    <mergeCell ref="F79:G79"/>
    <mergeCell ref="C35:E35"/>
    <mergeCell ref="C36:E36"/>
    <mergeCell ref="F78:G78"/>
    <mergeCell ref="C34:E34"/>
    <mergeCell ref="C40:E40"/>
    <mergeCell ref="C41:E41"/>
    <mergeCell ref="C42:E42"/>
    <mergeCell ref="C46:E46"/>
    <mergeCell ref="C47:E47"/>
    <mergeCell ref="C48:E48"/>
    <mergeCell ref="C51:E51"/>
    <mergeCell ref="C52:E52"/>
    <mergeCell ref="C53:E53"/>
    <mergeCell ref="C68:E68"/>
    <mergeCell ref="C6:E6"/>
    <mergeCell ref="C7:E7"/>
    <mergeCell ref="C11:E11"/>
    <mergeCell ref="C12:E12"/>
    <mergeCell ref="C13:E13"/>
    <mergeCell ref="C17:E17"/>
    <mergeCell ref="C18:E18"/>
    <mergeCell ref="C19:E19"/>
    <mergeCell ref="C28:E28"/>
    <mergeCell ref="C29:E29"/>
    <mergeCell ref="C23:E23"/>
    <mergeCell ref="C24:E24"/>
    <mergeCell ref="C25:E25"/>
    <mergeCell ref="C5:E5"/>
    <mergeCell ref="B1:D1"/>
    <mergeCell ref="E1:G1"/>
    <mergeCell ref="C2:G2"/>
    <mergeCell ref="C3:E3"/>
    <mergeCell ref="C72:E72"/>
    <mergeCell ref="C73:E73"/>
    <mergeCell ref="C74:E74"/>
    <mergeCell ref="C57:E57"/>
    <mergeCell ref="C58:E58"/>
    <mergeCell ref="C60:E60"/>
    <mergeCell ref="C66:E66"/>
    <mergeCell ref="C67:E67"/>
    <mergeCell ref="A59:E59"/>
  </mergeCells>
  <conditionalFormatting sqref="A1:B1">
    <cfRule type="cellIs" dxfId="138" priority="58" operator="equal">
      <formula>0</formula>
    </cfRule>
  </conditionalFormatting>
  <conditionalFormatting sqref="A47:B50">
    <cfRule type="cellIs" dxfId="137" priority="47" operator="equal">
      <formula>0</formula>
    </cfRule>
  </conditionalFormatting>
  <conditionalFormatting sqref="A77:E77 A78:G78 A79:E79">
    <cfRule type="cellIs" dxfId="136" priority="80" operator="equal">
      <formula>0</formula>
    </cfRule>
  </conditionalFormatting>
  <conditionalFormatting sqref="A55:G56">
    <cfRule type="cellIs" dxfId="135" priority="33" operator="equal">
      <formula>0</formula>
    </cfRule>
  </conditionalFormatting>
  <conditionalFormatting sqref="A64:G65">
    <cfRule type="cellIs" dxfId="134" priority="29" operator="equal">
      <formula>0</formula>
    </cfRule>
  </conditionalFormatting>
  <conditionalFormatting sqref="A70:G71">
    <cfRule type="cellIs" dxfId="133" priority="20" operator="equal">
      <formula>0</formula>
    </cfRule>
  </conditionalFormatting>
  <conditionalFormatting sqref="A76:G76">
    <cfRule type="cellIs" dxfId="132" priority="16" operator="equal">
      <formula>0</formula>
    </cfRule>
  </conditionalFormatting>
  <conditionalFormatting sqref="C62:C63">
    <cfRule type="cellIs" dxfId="131" priority="23" operator="equal">
      <formula>0</formula>
    </cfRule>
  </conditionalFormatting>
  <conditionalFormatting sqref="C50:E50">
    <cfRule type="cellIs" dxfId="130" priority="43" operator="equal">
      <formula>0</formula>
    </cfRule>
  </conditionalFormatting>
  <conditionalFormatting sqref="D15:E16">
    <cfRule type="cellIs" dxfId="129" priority="71" operator="equal">
      <formula>0</formula>
    </cfRule>
  </conditionalFormatting>
  <conditionalFormatting sqref="D44:E45">
    <cfRule type="cellIs" dxfId="128" priority="51" operator="equal">
      <formula>0</formula>
    </cfRule>
  </conditionalFormatting>
  <conditionalFormatting sqref="D9:G10">
    <cfRule type="cellIs" dxfId="127" priority="76" operator="equal">
      <formula>0</formula>
    </cfRule>
  </conditionalFormatting>
  <conditionalFormatting sqref="D27:G27">
    <cfRule type="cellIs" dxfId="126" priority="37" operator="equal">
      <formula>0</formula>
    </cfRule>
  </conditionalFormatting>
  <conditionalFormatting sqref="D32:G33">
    <cfRule type="cellIs" dxfId="125" priority="61" operator="equal">
      <formula>0</formula>
    </cfRule>
  </conditionalFormatting>
  <conditionalFormatting sqref="D38:G39">
    <cfRule type="cellIs" dxfId="124" priority="50" operator="equal">
      <formula>0</formula>
    </cfRule>
  </conditionalFormatting>
  <conditionalFormatting sqref="E1 A2:G2 A18:B22 D21:G22">
    <cfRule type="cellIs" dxfId="123" priority="81" operator="equal">
      <formula>0</formula>
    </cfRule>
  </conditionalFormatting>
  <conditionalFormatting sqref="F3:G4">
    <cfRule type="cellIs" dxfId="122" priority="82" stopIfTrue="1" operator="equal">
      <formula>0</formula>
    </cfRule>
  </conditionalFormatting>
  <conditionalFormatting sqref="F8:G8">
    <cfRule type="cellIs" dxfId="121" priority="77" operator="equal">
      <formula>0</formula>
    </cfRule>
  </conditionalFormatting>
  <conditionalFormatting sqref="F14:G16">
    <cfRule type="cellIs" dxfId="120" priority="74" operator="equal">
      <formula>0</formula>
    </cfRule>
  </conditionalFormatting>
  <conditionalFormatting sqref="F20:G20">
    <cfRule type="cellIs" dxfId="119" priority="72" operator="equal">
      <formula>0</formula>
    </cfRule>
  </conditionalFormatting>
  <conditionalFormatting sqref="F26:G26">
    <cfRule type="cellIs" dxfId="118" priority="38" operator="equal">
      <formula>0</formula>
    </cfRule>
  </conditionalFormatting>
  <conditionalFormatting sqref="F31:G31">
    <cfRule type="cellIs" dxfId="117" priority="67" operator="equal">
      <formula>0</formula>
    </cfRule>
  </conditionalFormatting>
  <conditionalFormatting sqref="F37:G37">
    <cfRule type="cellIs" dxfId="116" priority="49" operator="equal">
      <formula>0</formula>
    </cfRule>
  </conditionalFormatting>
  <conditionalFormatting sqref="F43:G45">
    <cfRule type="cellIs" dxfId="115" priority="52" operator="equal">
      <formula>0</formula>
    </cfRule>
  </conditionalFormatting>
  <conditionalFormatting sqref="F49:G50">
    <cfRule type="cellIs" dxfId="114" priority="44" operator="equal">
      <formula>0</formula>
    </cfRule>
  </conditionalFormatting>
  <conditionalFormatting sqref="F54:G54">
    <cfRule type="cellIs" dxfId="113" priority="42" operator="equal">
      <formula>0</formula>
    </cfRule>
  </conditionalFormatting>
  <conditionalFormatting sqref="F61:G63">
    <cfRule type="cellIs" dxfId="112" priority="14" operator="equal">
      <formula>0</formula>
    </cfRule>
  </conditionalFormatting>
  <conditionalFormatting sqref="F69:G69">
    <cfRule type="cellIs" dxfId="111" priority="28" operator="equal">
      <formula>0</formula>
    </cfRule>
  </conditionalFormatting>
  <conditionalFormatting sqref="F75:G75">
    <cfRule type="cellIs" dxfId="110" priority="19" operator="equal">
      <formula>0</formula>
    </cfRule>
  </conditionalFormatting>
  <conditionalFormatting sqref="F79:G79">
    <cfRule type="cellIs" dxfId="109" priority="79" operator="equal">
      <formula>0</formula>
    </cfRule>
  </conditionalFormatting>
  <conditionalFormatting sqref="G17">
    <cfRule type="cellIs" dxfId="108" priority="73" operator="equal">
      <formula>0</formula>
    </cfRule>
  </conditionalFormatting>
  <conditionalFormatting sqref="G46">
    <cfRule type="cellIs" dxfId="107" priority="48" operator="equal">
      <formula>0</formula>
    </cfRule>
  </conditionalFormatting>
  <conditionalFormatting sqref="G77">
    <cfRule type="cellIs" dxfId="106" priority="78" operator="equal">
      <formula>0</formula>
    </cfRule>
  </conditionalFormatting>
  <conditionalFormatting sqref="I8">
    <cfRule type="cellIs" dxfId="105" priority="13" operator="equal">
      <formula>0</formula>
    </cfRule>
  </conditionalFormatting>
  <conditionalFormatting sqref="I14">
    <cfRule type="cellIs" dxfId="104" priority="12" operator="equal">
      <formula>0</formula>
    </cfRule>
  </conditionalFormatting>
  <conditionalFormatting sqref="I20">
    <cfRule type="cellIs" dxfId="103" priority="11" operator="equal">
      <formula>0</formula>
    </cfRule>
  </conditionalFormatting>
  <conditionalFormatting sqref="I26">
    <cfRule type="cellIs" dxfId="102" priority="10" operator="equal">
      <formula>0</formula>
    </cfRule>
  </conditionalFormatting>
  <conditionalFormatting sqref="I31">
    <cfRule type="cellIs" dxfId="101" priority="9" operator="equal">
      <formula>0</formula>
    </cfRule>
  </conditionalFormatting>
  <conditionalFormatting sqref="I37">
    <cfRule type="cellIs" dxfId="100" priority="7" operator="equal">
      <formula>0</formula>
    </cfRule>
  </conditionalFormatting>
  <conditionalFormatting sqref="I43">
    <cfRule type="cellIs" dxfId="99" priority="6" operator="equal">
      <formula>0</formula>
    </cfRule>
  </conditionalFormatting>
  <conditionalFormatting sqref="I49">
    <cfRule type="cellIs" dxfId="98" priority="5" operator="equal">
      <formula>0</formula>
    </cfRule>
  </conditionalFormatting>
  <conditionalFormatting sqref="I54">
    <cfRule type="cellIs" dxfId="97" priority="4" operator="equal">
      <formula>0</formula>
    </cfRule>
  </conditionalFormatting>
  <conditionalFormatting sqref="I63">
    <cfRule type="cellIs" dxfId="96" priority="3" operator="equal">
      <formula>0</formula>
    </cfRule>
  </conditionalFormatting>
  <conditionalFormatting sqref="I69">
    <cfRule type="cellIs" dxfId="95" priority="2" operator="equal">
      <formula>0</formula>
    </cfRule>
  </conditionalFormatting>
  <conditionalFormatting sqref="I75">
    <cfRule type="cellIs" dxfId="94" priority="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C3C33-7ECB-49C9-8035-3E965913FCB6}">
  <sheetPr>
    <tabColor rgb="FFFFFF00"/>
  </sheetPr>
  <dimension ref="A1:AC86"/>
  <sheetViews>
    <sheetView showWhiteSpace="0" zoomScaleNormal="100" zoomScaleSheetLayoutView="85" workbookViewId="0">
      <selection activeCell="H90" sqref="H90"/>
    </sheetView>
  </sheetViews>
  <sheetFormatPr defaultColWidth="9.140625" defaultRowHeight="15"/>
  <cols>
    <col min="1" max="1" width="4.42578125" style="50" customWidth="1"/>
    <col min="2" max="2" width="4.7109375" style="23" customWidth="1"/>
    <col min="3" max="3" width="43.85546875" style="16" customWidth="1"/>
    <col min="4" max="4" width="8.7109375" style="7" customWidth="1"/>
    <col min="5" max="5" width="11.28515625" style="195" customWidth="1"/>
    <col min="6" max="6" width="10.28515625" style="22" customWidth="1"/>
    <col min="7" max="7" width="12" style="22" customWidth="1"/>
    <col min="8" max="8" width="7.5703125" style="22" customWidth="1"/>
    <col min="9" max="9" width="32.7109375" style="22" customWidth="1"/>
    <col min="10" max="10" width="17.140625" style="22" customWidth="1"/>
    <col min="11" max="16384" width="9.140625" style="22"/>
  </cols>
  <sheetData>
    <row r="1" spans="1:29" s="18" customFormat="1" ht="92.25" customHeight="1" thickBot="1">
      <c r="A1" s="17"/>
      <c r="B1" s="718" t="s">
        <v>667</v>
      </c>
      <c r="C1" s="726"/>
      <c r="D1" s="726"/>
      <c r="E1" s="717" t="s">
        <v>19</v>
      </c>
      <c r="F1" s="717"/>
      <c r="G1" s="717"/>
    </row>
    <row r="2" spans="1:29" s="24" customFormat="1" ht="24" thickBot="1">
      <c r="A2" s="77" t="s">
        <v>444</v>
      </c>
      <c r="B2" s="213"/>
      <c r="C2" s="749" t="s">
        <v>485</v>
      </c>
      <c r="D2" s="749"/>
      <c r="E2" s="749"/>
      <c r="F2" s="749"/>
      <c r="G2" s="749"/>
    </row>
    <row r="3" spans="1:29" s="19" customFormat="1" ht="17.100000000000001" customHeight="1">
      <c r="A3" s="61"/>
      <c r="B3" s="62"/>
      <c r="C3" s="728"/>
      <c r="D3" s="728"/>
      <c r="E3" s="728"/>
      <c r="F3" s="63"/>
      <c r="G3" s="63"/>
    </row>
    <row r="4" spans="1:29" s="19" customFormat="1" ht="79.5" customHeight="1">
      <c r="A4" s="69" t="str">
        <f>$A$2</f>
        <v>8.</v>
      </c>
      <c r="B4" s="70">
        <f>MAX($B$2:B3)+1</f>
        <v>1</v>
      </c>
      <c r="C4" s="722" t="s">
        <v>486</v>
      </c>
      <c r="D4" s="722"/>
      <c r="E4" s="723"/>
      <c r="F4" s="71"/>
      <c r="G4" s="206"/>
    </row>
    <row r="5" spans="1:29">
      <c r="A5" s="130"/>
      <c r="B5" s="131"/>
      <c r="C5" s="724" t="s">
        <v>228</v>
      </c>
      <c r="D5" s="724"/>
      <c r="E5" s="725"/>
      <c r="F5" s="136"/>
      <c r="G5" s="136"/>
      <c r="H5" s="393"/>
      <c r="I5" s="14"/>
    </row>
    <row r="6" spans="1:29" s="138" customFormat="1" ht="18" customHeight="1">
      <c r="A6" s="130"/>
      <c r="B6" s="131"/>
      <c r="C6" s="363"/>
      <c r="D6" s="155" t="s">
        <v>0</v>
      </c>
      <c r="E6" s="382" t="s">
        <v>1</v>
      </c>
      <c r="F6" s="156" t="s">
        <v>2</v>
      </c>
      <c r="G6" s="422" t="s">
        <v>3</v>
      </c>
      <c r="H6" s="145" t="s">
        <v>683</v>
      </c>
      <c r="I6" s="137"/>
    </row>
    <row r="7" spans="1:29" s="138" customFormat="1" ht="18" customHeight="1">
      <c r="A7" s="54"/>
      <c r="B7" s="55"/>
      <c r="C7" s="473" t="s">
        <v>651</v>
      </c>
      <c r="D7" s="472" t="s">
        <v>15</v>
      </c>
      <c r="E7" s="240">
        <v>20</v>
      </c>
      <c r="F7" s="241"/>
      <c r="G7" s="840">
        <f t="shared" ref="G7" si="0">E7*F7</f>
        <v>0</v>
      </c>
      <c r="H7" s="688">
        <v>1</v>
      </c>
      <c r="I7" s="137"/>
    </row>
    <row r="8" spans="1:29" s="138" customFormat="1">
      <c r="A8" s="56"/>
      <c r="B8" s="57"/>
      <c r="C8" s="106"/>
      <c r="D8" s="75"/>
      <c r="E8" s="251"/>
      <c r="F8" s="88"/>
      <c r="G8" s="856"/>
      <c r="H8" s="416"/>
      <c r="I8" s="137"/>
    </row>
    <row r="9" spans="1:29" s="43" customFormat="1" ht="68.25" customHeight="1">
      <c r="A9" s="69" t="str">
        <f>$A$2</f>
        <v>8.</v>
      </c>
      <c r="B9" s="157">
        <f>MAX($B$2:B8)+1</f>
        <v>2</v>
      </c>
      <c r="C9" s="722" t="s">
        <v>487</v>
      </c>
      <c r="D9" s="722"/>
      <c r="E9" s="723"/>
      <c r="F9" s="51"/>
      <c r="G9" s="845"/>
      <c r="H9" s="44"/>
      <c r="I9" s="44"/>
      <c r="J9" s="44"/>
      <c r="K9" s="44"/>
      <c r="L9" s="44"/>
      <c r="M9" s="44"/>
      <c r="N9" s="44"/>
    </row>
    <row r="10" spans="1:29" s="15" customFormat="1" ht="23.25" customHeight="1">
      <c r="A10" s="78"/>
      <c r="B10" s="79"/>
      <c r="C10" s="724" t="s">
        <v>488</v>
      </c>
      <c r="D10" s="724"/>
      <c r="E10" s="725"/>
      <c r="F10" s="136"/>
      <c r="G10" s="843"/>
    </row>
    <row r="11" spans="1:29" s="135" customFormat="1" ht="17.100000000000001" customHeight="1">
      <c r="A11" s="78"/>
      <c r="B11" s="79"/>
      <c r="C11" s="132"/>
      <c r="D11" s="151" t="s">
        <v>0</v>
      </c>
      <c r="E11" s="243" t="s">
        <v>1</v>
      </c>
      <c r="F11" s="151" t="s">
        <v>2</v>
      </c>
      <c r="G11" s="862" t="s">
        <v>3</v>
      </c>
      <c r="H11" s="145" t="s">
        <v>683</v>
      </c>
      <c r="I11" s="25"/>
    </row>
    <row r="12" spans="1:29" s="41" customFormat="1" ht="17.100000000000001" customHeight="1">
      <c r="A12" s="643"/>
      <c r="B12" s="644"/>
      <c r="C12" s="367"/>
      <c r="D12" s="368" t="s">
        <v>4</v>
      </c>
      <c r="E12" s="455">
        <v>1</v>
      </c>
      <c r="F12" s="306"/>
      <c r="G12" s="860">
        <f t="shared" ref="G12" si="1">E12*F12</f>
        <v>0</v>
      </c>
      <c r="H12" s="689">
        <v>2</v>
      </c>
      <c r="I12" s="26"/>
      <c r="J12" s="7"/>
      <c r="K12" s="7"/>
      <c r="L12" s="7"/>
      <c r="M12" s="7"/>
      <c r="N12" s="7"/>
      <c r="O12" s="7"/>
      <c r="P12" s="7"/>
      <c r="Q12" s="7"/>
      <c r="R12" s="7"/>
      <c r="S12" s="7"/>
      <c r="T12" s="7"/>
      <c r="U12" s="7"/>
      <c r="V12" s="7"/>
      <c r="W12" s="7"/>
      <c r="X12" s="7"/>
      <c r="Y12" s="7"/>
      <c r="Z12" s="7"/>
      <c r="AA12" s="7"/>
      <c r="AB12" s="7"/>
      <c r="AC12" s="7"/>
    </row>
    <row r="13" spans="1:29" s="7" customFormat="1" ht="17.100000000000001" customHeight="1">
      <c r="A13" s="78"/>
      <c r="B13" s="79"/>
      <c r="C13" s="232"/>
      <c r="D13" s="307"/>
      <c r="E13" s="469"/>
      <c r="F13" s="308"/>
      <c r="G13" s="866"/>
      <c r="H13" s="45"/>
      <c r="I13" s="26"/>
    </row>
    <row r="14" spans="1:29" ht="52.5" customHeight="1">
      <c r="A14" s="69" t="str">
        <f>$A$2</f>
        <v>8.</v>
      </c>
      <c r="B14" s="157">
        <f>MAX($B$2:B9)+1</f>
        <v>3</v>
      </c>
      <c r="C14" s="722" t="s">
        <v>489</v>
      </c>
      <c r="D14" s="722"/>
      <c r="E14" s="723"/>
      <c r="F14" s="71"/>
      <c r="G14" s="842"/>
      <c r="H14" s="393"/>
      <c r="I14" s="14"/>
    </row>
    <row r="15" spans="1:29" ht="21" customHeight="1">
      <c r="A15" s="750" t="s">
        <v>700</v>
      </c>
      <c r="B15" s="750"/>
      <c r="C15" s="750"/>
      <c r="D15" s="750"/>
      <c r="E15" s="750"/>
      <c r="F15" s="71"/>
      <c r="G15" s="842"/>
      <c r="H15" s="393"/>
      <c r="I15" s="14"/>
    </row>
    <row r="16" spans="1:29" ht="17.100000000000001" customHeight="1">
      <c r="A16" s="130"/>
      <c r="B16" s="131"/>
      <c r="C16" s="724" t="s">
        <v>488</v>
      </c>
      <c r="D16" s="724"/>
      <c r="E16" s="731"/>
      <c r="F16" s="136"/>
      <c r="G16" s="843"/>
      <c r="H16" s="393"/>
      <c r="I16" s="14"/>
    </row>
    <row r="17" spans="1:8" s="42" customFormat="1" ht="19.5" customHeight="1">
      <c r="A17" s="130"/>
      <c r="B17" s="131"/>
      <c r="C17" s="461"/>
      <c r="D17" s="140" t="s">
        <v>0</v>
      </c>
      <c r="E17" s="385" t="s">
        <v>1</v>
      </c>
      <c r="F17" s="140" t="s">
        <v>2</v>
      </c>
      <c r="G17" s="844" t="s">
        <v>3</v>
      </c>
      <c r="H17" s="145" t="s">
        <v>683</v>
      </c>
    </row>
    <row r="18" spans="1:8" s="42" customFormat="1" ht="19.5" customHeight="1">
      <c r="A18" s="130"/>
      <c r="B18" s="131"/>
      <c r="C18" s="633" t="s">
        <v>490</v>
      </c>
      <c r="D18" s="462" t="s">
        <v>4</v>
      </c>
      <c r="E18" s="443">
        <v>1</v>
      </c>
      <c r="F18" s="188"/>
      <c r="G18" s="880">
        <f>E18*F18</f>
        <v>0</v>
      </c>
      <c r="H18" s="689">
        <v>2</v>
      </c>
    </row>
    <row r="19" spans="1:8" s="42" customFormat="1" ht="15.75">
      <c r="A19" s="54"/>
      <c r="B19" s="55"/>
      <c r="C19" s="429" t="s">
        <v>491</v>
      </c>
      <c r="D19" s="199" t="s">
        <v>4</v>
      </c>
      <c r="E19" s="386">
        <v>1</v>
      </c>
      <c r="F19" s="74"/>
      <c r="G19" s="840">
        <f>E19*F19</f>
        <v>0</v>
      </c>
      <c r="H19" s="689">
        <v>2</v>
      </c>
    </row>
    <row r="20" spans="1:8" s="42" customFormat="1" ht="15.75">
      <c r="A20" s="56"/>
      <c r="B20" s="57"/>
      <c r="C20" s="106"/>
      <c r="D20" s="75"/>
      <c r="E20" s="251"/>
      <c r="F20" s="88"/>
      <c r="G20" s="856"/>
    </row>
    <row r="21" spans="1:8" s="42" customFormat="1" ht="91.5" customHeight="1">
      <c r="A21" s="69" t="str">
        <f>$A$2</f>
        <v>8.</v>
      </c>
      <c r="B21" s="70">
        <f>MAX($B$2:B19)+1</f>
        <v>4</v>
      </c>
      <c r="C21" s="722" t="s">
        <v>652</v>
      </c>
      <c r="D21" s="722"/>
      <c r="E21" s="723"/>
      <c r="F21" s="71"/>
      <c r="G21" s="842"/>
    </row>
    <row r="22" spans="1:8" s="42" customFormat="1" ht="19.5" customHeight="1">
      <c r="A22" s="130"/>
      <c r="B22" s="131"/>
      <c r="C22" s="724" t="s">
        <v>102</v>
      </c>
      <c r="D22" s="724"/>
      <c r="E22" s="731"/>
      <c r="F22" s="136"/>
      <c r="G22" s="843"/>
    </row>
    <row r="23" spans="1:8" ht="16.5" customHeight="1">
      <c r="A23" s="130"/>
      <c r="B23" s="131"/>
      <c r="C23" s="132"/>
      <c r="D23" s="155" t="s">
        <v>0</v>
      </c>
      <c r="E23" s="382" t="s">
        <v>1</v>
      </c>
      <c r="F23" s="156" t="s">
        <v>2</v>
      </c>
      <c r="G23" s="862" t="s">
        <v>3</v>
      </c>
      <c r="H23" s="145" t="s">
        <v>683</v>
      </c>
    </row>
    <row r="24" spans="1:8">
      <c r="A24" s="233"/>
      <c r="B24" s="234"/>
      <c r="C24" s="367"/>
      <c r="D24" s="463" t="s">
        <v>23</v>
      </c>
      <c r="E24" s="454">
        <f>0.6*1.2*20</f>
        <v>14.399999999999999</v>
      </c>
      <c r="F24" s="353"/>
      <c r="G24" s="860">
        <f t="shared" ref="G24" si="2">E24*F24</f>
        <v>0</v>
      </c>
      <c r="H24" s="688">
        <v>1</v>
      </c>
    </row>
    <row r="25" spans="1:8" ht="69" customHeight="1">
      <c r="A25" s="69" t="str">
        <f>$A$2</f>
        <v>8.</v>
      </c>
      <c r="B25" s="70">
        <f>MAX($B$2:B23)+1</f>
        <v>5</v>
      </c>
      <c r="C25" s="729" t="s">
        <v>122</v>
      </c>
      <c r="D25" s="729"/>
      <c r="E25" s="730"/>
      <c r="F25" s="71"/>
      <c r="G25" s="842"/>
    </row>
    <row r="26" spans="1:8" ht="20.25" customHeight="1">
      <c r="A26" s="130"/>
      <c r="B26" s="131"/>
      <c r="C26" s="724" t="s">
        <v>102</v>
      </c>
      <c r="D26" s="724"/>
      <c r="E26" s="731"/>
      <c r="F26" s="136"/>
      <c r="G26" s="843"/>
    </row>
    <row r="27" spans="1:8" ht="16.5" customHeight="1">
      <c r="A27" s="130"/>
      <c r="B27" s="131"/>
      <c r="C27" s="132"/>
      <c r="D27" s="155" t="s">
        <v>0</v>
      </c>
      <c r="E27" s="382" t="s">
        <v>1</v>
      </c>
      <c r="F27" s="156" t="s">
        <v>2</v>
      </c>
      <c r="G27" s="862" t="s">
        <v>3</v>
      </c>
      <c r="H27" s="145" t="s">
        <v>683</v>
      </c>
    </row>
    <row r="28" spans="1:8" ht="19.5" customHeight="1">
      <c r="A28" s="233"/>
      <c r="B28" s="234"/>
      <c r="C28" s="367"/>
      <c r="D28" s="463" t="s">
        <v>23</v>
      </c>
      <c r="E28" s="454">
        <f>0.6*0.2*20</f>
        <v>2.4</v>
      </c>
      <c r="F28" s="353"/>
      <c r="G28" s="860">
        <f t="shared" ref="G28" si="3">E28*F28</f>
        <v>0</v>
      </c>
      <c r="H28" s="688">
        <v>1</v>
      </c>
    </row>
    <row r="29" spans="1:8" ht="12" customHeight="1">
      <c r="A29" s="150"/>
      <c r="B29" s="226"/>
      <c r="C29" s="232"/>
      <c r="D29" s="307"/>
      <c r="E29" s="384"/>
      <c r="F29" s="308"/>
      <c r="G29" s="866"/>
    </row>
    <row r="30" spans="1:8" ht="40.5" customHeight="1">
      <c r="A30" s="314" t="str">
        <f>$A$2</f>
        <v>8.</v>
      </c>
      <c r="B30" s="315">
        <f>MAX($B$2:B29)+1</f>
        <v>6</v>
      </c>
      <c r="C30" s="722" t="s">
        <v>492</v>
      </c>
      <c r="D30" s="722"/>
      <c r="E30" s="723"/>
      <c r="F30" s="206"/>
      <c r="G30" s="842"/>
    </row>
    <row r="31" spans="1:8">
      <c r="A31" s="130"/>
      <c r="B31" s="131"/>
      <c r="C31" s="724" t="s">
        <v>483</v>
      </c>
      <c r="D31" s="724"/>
      <c r="E31" s="725"/>
      <c r="F31" s="136"/>
      <c r="G31" s="843"/>
    </row>
    <row r="32" spans="1:8" ht="16.5" customHeight="1">
      <c r="A32" s="130"/>
      <c r="B32" s="131"/>
      <c r="C32" s="132"/>
      <c r="D32" s="155" t="s">
        <v>0</v>
      </c>
      <c r="E32" s="470" t="s">
        <v>1</v>
      </c>
      <c r="F32" s="155" t="s">
        <v>2</v>
      </c>
      <c r="G32" s="881" t="s">
        <v>3</v>
      </c>
      <c r="H32" s="145" t="s">
        <v>683</v>
      </c>
    </row>
    <row r="33" spans="1:8">
      <c r="A33" s="229"/>
      <c r="B33" s="230"/>
      <c r="C33" s="369"/>
      <c r="D33" s="370" t="s">
        <v>24</v>
      </c>
      <c r="E33" s="460">
        <v>1</v>
      </c>
      <c r="F33" s="354"/>
      <c r="G33" s="882">
        <f t="shared" ref="G33" si="4">E33*F33</f>
        <v>0</v>
      </c>
      <c r="H33" s="689">
        <v>2</v>
      </c>
    </row>
    <row r="34" spans="1:8">
      <c r="A34" s="309"/>
      <c r="B34" s="310"/>
      <c r="C34" s="312"/>
      <c r="D34" s="307"/>
      <c r="E34" s="387"/>
      <c r="F34" s="308"/>
      <c r="G34" s="866"/>
    </row>
    <row r="35" spans="1:8" ht="66" customHeight="1">
      <c r="A35" s="314" t="str">
        <f>$A$2</f>
        <v>8.</v>
      </c>
      <c r="B35" s="315">
        <f>MAX($B$2:B33)+1</f>
        <v>7</v>
      </c>
      <c r="C35" s="722" t="s">
        <v>493</v>
      </c>
      <c r="D35" s="722"/>
      <c r="E35" s="723"/>
      <c r="F35" s="206"/>
      <c r="G35" s="842"/>
    </row>
    <row r="36" spans="1:8">
      <c r="A36" s="130"/>
      <c r="B36" s="131"/>
      <c r="C36" s="724" t="s">
        <v>483</v>
      </c>
      <c r="D36" s="724"/>
      <c r="E36" s="725"/>
      <c r="F36" s="136"/>
      <c r="G36" s="843"/>
    </row>
    <row r="37" spans="1:8" ht="18" customHeight="1">
      <c r="A37" s="130"/>
      <c r="B37" s="131"/>
      <c r="C37" s="132"/>
      <c r="D37" s="151" t="s">
        <v>0</v>
      </c>
      <c r="E37" s="237" t="s">
        <v>1</v>
      </c>
      <c r="F37" s="152" t="s">
        <v>2</v>
      </c>
      <c r="G37" s="862" t="s">
        <v>3</v>
      </c>
      <c r="H37" s="145" t="s">
        <v>683</v>
      </c>
    </row>
    <row r="38" spans="1:8" ht="18" customHeight="1">
      <c r="A38" s="229"/>
      <c r="B38" s="230"/>
      <c r="C38" s="369"/>
      <c r="D38" s="368" t="s">
        <v>24</v>
      </c>
      <c r="E38" s="454">
        <v>1</v>
      </c>
      <c r="F38" s="428"/>
      <c r="G38" s="882">
        <f t="shared" ref="G38" si="5">E38*F38</f>
        <v>0</v>
      </c>
      <c r="H38" s="689">
        <v>2</v>
      </c>
    </row>
    <row r="39" spans="1:8">
      <c r="A39" s="309"/>
      <c r="B39" s="310"/>
      <c r="C39" s="312"/>
      <c r="D39" s="307"/>
      <c r="E39" s="387"/>
      <c r="F39" s="308"/>
      <c r="G39" s="866"/>
    </row>
    <row r="40" spans="1:8" ht="39" customHeight="1">
      <c r="A40" s="69" t="str">
        <f>$A$2</f>
        <v>8.</v>
      </c>
      <c r="B40" s="157">
        <f>MAX($B$2:B39)+1</f>
        <v>8</v>
      </c>
      <c r="C40" s="722" t="s">
        <v>494</v>
      </c>
      <c r="D40" s="722"/>
      <c r="E40" s="723"/>
      <c r="F40" s="71"/>
      <c r="G40" s="842"/>
    </row>
    <row r="41" spans="1:8">
      <c r="A41" s="130"/>
      <c r="B41" s="131"/>
      <c r="C41" s="724" t="s">
        <v>483</v>
      </c>
      <c r="D41" s="724"/>
      <c r="E41" s="725"/>
      <c r="F41" s="136"/>
      <c r="G41" s="843"/>
    </row>
    <row r="42" spans="1:8" ht="18" customHeight="1">
      <c r="A42" s="130"/>
      <c r="B42" s="131"/>
      <c r="C42" s="313"/>
      <c r="D42" s="140" t="s">
        <v>0</v>
      </c>
      <c r="E42" s="385" t="s">
        <v>1</v>
      </c>
      <c r="F42" s="140" t="s">
        <v>2</v>
      </c>
      <c r="G42" s="844" t="s">
        <v>3</v>
      </c>
      <c r="H42" s="145" t="s">
        <v>683</v>
      </c>
    </row>
    <row r="43" spans="1:8" ht="18" customHeight="1">
      <c r="A43" s="54"/>
      <c r="B43" s="55"/>
      <c r="C43" s="361"/>
      <c r="D43" s="368" t="s">
        <v>24</v>
      </c>
      <c r="E43" s="386">
        <v>1</v>
      </c>
      <c r="F43" s="311"/>
      <c r="G43" s="883">
        <f>E43*F43</f>
        <v>0</v>
      </c>
      <c r="H43" s="689">
        <v>2</v>
      </c>
    </row>
    <row r="44" spans="1:8">
      <c r="A44" s="56"/>
      <c r="B44" s="57"/>
      <c r="C44" s="202"/>
      <c r="D44" s="75"/>
      <c r="E44" s="250"/>
      <c r="F44" s="464"/>
      <c r="G44" s="884"/>
    </row>
    <row r="45" spans="1:8" ht="65.25" customHeight="1">
      <c r="A45" s="69" t="str">
        <f>$A$2</f>
        <v>8.</v>
      </c>
      <c r="B45" s="157">
        <f>MAX($B$2:B40)+1</f>
        <v>9</v>
      </c>
      <c r="C45" s="740" t="s">
        <v>495</v>
      </c>
      <c r="D45" s="729"/>
      <c r="E45" s="730"/>
      <c r="F45" s="71"/>
      <c r="G45" s="842"/>
    </row>
    <row r="46" spans="1:8">
      <c r="A46" s="130"/>
      <c r="B46" s="131"/>
      <c r="C46" s="724" t="s">
        <v>123</v>
      </c>
      <c r="D46" s="724"/>
      <c r="E46" s="731"/>
      <c r="F46" s="136"/>
      <c r="G46" s="843"/>
    </row>
    <row r="47" spans="1:8" ht="18" customHeight="1">
      <c r="A47" s="130"/>
      <c r="B47" s="131"/>
      <c r="C47" s="139"/>
      <c r="D47" s="140" t="s">
        <v>0</v>
      </c>
      <c r="E47" s="385" t="s">
        <v>1</v>
      </c>
      <c r="F47" s="140" t="s">
        <v>2</v>
      </c>
      <c r="G47" s="844" t="s">
        <v>3</v>
      </c>
      <c r="H47" s="145" t="s">
        <v>683</v>
      </c>
    </row>
    <row r="48" spans="1:8" ht="18" customHeight="1">
      <c r="A48" s="130"/>
      <c r="B48" s="205"/>
      <c r="C48" s="362"/>
      <c r="D48" s="242" t="s">
        <v>23</v>
      </c>
      <c r="E48" s="386">
        <f>1.4*1.9*2</f>
        <v>5.3199999999999994</v>
      </c>
      <c r="F48" s="74"/>
      <c r="G48" s="840">
        <f>E48*F48</f>
        <v>0</v>
      </c>
      <c r="H48" s="688">
        <v>1</v>
      </c>
    </row>
    <row r="49" spans="1:8">
      <c r="A49" s="645"/>
      <c r="B49" s="131"/>
      <c r="C49" s="106"/>
      <c r="D49" s="75"/>
      <c r="E49" s="250"/>
      <c r="F49" s="88"/>
      <c r="G49" s="856"/>
    </row>
    <row r="50" spans="1:8" ht="55.5" customHeight="1">
      <c r="A50" s="69" t="str">
        <f>$A$2</f>
        <v>8.</v>
      </c>
      <c r="B50" s="157">
        <f>MAX($B$2:B45)+1</f>
        <v>10</v>
      </c>
      <c r="C50" s="729" t="s">
        <v>496</v>
      </c>
      <c r="D50" s="729"/>
      <c r="E50" s="730"/>
      <c r="F50" s="71"/>
      <c r="G50" s="842"/>
    </row>
    <row r="51" spans="1:8">
      <c r="A51" s="130"/>
      <c r="B51" s="131"/>
      <c r="C51" s="724" t="s">
        <v>123</v>
      </c>
      <c r="D51" s="724"/>
      <c r="E51" s="731"/>
      <c r="F51" s="136"/>
      <c r="G51" s="843"/>
    </row>
    <row r="52" spans="1:8" ht="18" customHeight="1">
      <c r="A52" s="130"/>
      <c r="B52" s="131"/>
      <c r="C52" s="139"/>
      <c r="D52" s="140" t="s">
        <v>0</v>
      </c>
      <c r="E52" s="385" t="s">
        <v>1</v>
      </c>
      <c r="F52" s="140" t="s">
        <v>2</v>
      </c>
      <c r="G52" s="844" t="s">
        <v>3</v>
      </c>
      <c r="H52" s="145" t="s">
        <v>683</v>
      </c>
    </row>
    <row r="53" spans="1:8" ht="18" customHeight="1">
      <c r="A53" s="54"/>
      <c r="B53" s="55"/>
      <c r="C53" s="362"/>
      <c r="D53" s="242" t="s">
        <v>23</v>
      </c>
      <c r="E53" s="240">
        <f>1.4*1.9*0.1</f>
        <v>0.26599999999999996</v>
      </c>
      <c r="F53" s="445"/>
      <c r="G53" s="840">
        <f t="shared" ref="G53" si="6">E53*F53</f>
        <v>0</v>
      </c>
      <c r="H53" s="688">
        <v>1</v>
      </c>
    </row>
    <row r="54" spans="1:8">
      <c r="A54" s="56"/>
      <c r="B54" s="57"/>
      <c r="C54" s="106"/>
      <c r="D54" s="75"/>
      <c r="E54" s="196"/>
      <c r="F54" s="88"/>
      <c r="G54" s="856"/>
    </row>
    <row r="55" spans="1:8" ht="132.75" customHeight="1">
      <c r="A55" s="316" t="str">
        <f>$A$2</f>
        <v>8.</v>
      </c>
      <c r="B55" s="330">
        <f>MAX($B$2:B54)+1</f>
        <v>11</v>
      </c>
      <c r="C55" s="729" t="s">
        <v>497</v>
      </c>
      <c r="D55" s="729"/>
      <c r="E55" s="730"/>
      <c r="F55" s="318"/>
      <c r="G55" s="869"/>
    </row>
    <row r="56" spans="1:8" ht="15.75" customHeight="1">
      <c r="A56" s="319"/>
      <c r="B56" s="320"/>
      <c r="C56" s="724" t="s">
        <v>498</v>
      </c>
      <c r="D56" s="724"/>
      <c r="E56" s="731"/>
      <c r="F56" s="321"/>
      <c r="G56" s="871"/>
    </row>
    <row r="57" spans="1:8" ht="18" customHeight="1">
      <c r="A57" s="319"/>
      <c r="B57" s="320"/>
      <c r="C57" s="322"/>
      <c r="D57" s="323" t="s">
        <v>0</v>
      </c>
      <c r="E57" s="355" t="s">
        <v>1</v>
      </c>
      <c r="F57" s="324" t="s">
        <v>2</v>
      </c>
      <c r="G57" s="875" t="s">
        <v>3</v>
      </c>
      <c r="H57" s="145" t="s">
        <v>683</v>
      </c>
    </row>
    <row r="58" spans="1:8" ht="18" customHeight="1">
      <c r="A58" s="325"/>
      <c r="B58" s="326"/>
      <c r="C58" s="375"/>
      <c r="D58" s="374" t="s">
        <v>4</v>
      </c>
      <c r="E58" s="356">
        <v>1</v>
      </c>
      <c r="F58" s="347"/>
      <c r="G58" s="873">
        <f t="shared" ref="G58" si="7">E58*F58</f>
        <v>0</v>
      </c>
      <c r="H58" s="688">
        <v>1</v>
      </c>
    </row>
    <row r="59" spans="1:8" ht="18">
      <c r="A59" s="338"/>
      <c r="B59" s="339"/>
      <c r="C59" s="340"/>
      <c r="D59" s="341"/>
      <c r="E59" s="349"/>
      <c r="F59" s="342"/>
      <c r="G59" s="885"/>
    </row>
    <row r="60" spans="1:8" ht="46.5" customHeight="1">
      <c r="A60" s="316" t="str">
        <f>$A$2</f>
        <v>8.</v>
      </c>
      <c r="B60" s="330">
        <f>MAX($B$2:B59)+1</f>
        <v>12</v>
      </c>
      <c r="C60" s="722" t="s">
        <v>653</v>
      </c>
      <c r="D60" s="722"/>
      <c r="E60" s="723"/>
      <c r="F60" s="318"/>
      <c r="G60" s="869"/>
    </row>
    <row r="61" spans="1:8" ht="18" customHeight="1">
      <c r="A61" s="319"/>
      <c r="B61" s="320"/>
      <c r="C61" s="724" t="s">
        <v>499</v>
      </c>
      <c r="D61" s="724"/>
      <c r="E61" s="725"/>
      <c r="F61" s="321"/>
      <c r="G61" s="871"/>
    </row>
    <row r="62" spans="1:8" ht="18" customHeight="1">
      <c r="A62" s="319"/>
      <c r="B62" s="320"/>
      <c r="C62" s="322"/>
      <c r="D62" s="323" t="s">
        <v>0</v>
      </c>
      <c r="E62" s="355" t="s">
        <v>1</v>
      </c>
      <c r="F62" s="324" t="s">
        <v>2</v>
      </c>
      <c r="G62" s="875" t="s">
        <v>3</v>
      </c>
      <c r="H62" s="145" t="s">
        <v>683</v>
      </c>
    </row>
    <row r="63" spans="1:8" ht="18" customHeight="1">
      <c r="A63" s="325"/>
      <c r="B63" s="326"/>
      <c r="C63" s="375"/>
      <c r="D63" s="374" t="s">
        <v>4</v>
      </c>
      <c r="E63" s="426">
        <v>1</v>
      </c>
      <c r="F63" s="347"/>
      <c r="G63" s="873">
        <f t="shared" ref="G63" si="8">E63*F63</f>
        <v>0</v>
      </c>
      <c r="H63" s="688">
        <v>1</v>
      </c>
    </row>
    <row r="64" spans="1:8">
      <c r="A64" s="328"/>
      <c r="B64" s="329"/>
      <c r="C64" s="465"/>
      <c r="D64" s="457"/>
      <c r="E64" s="427"/>
      <c r="F64" s="459"/>
      <c r="G64" s="874"/>
    </row>
    <row r="65" spans="1:8" ht="30.75" customHeight="1">
      <c r="A65" s="316" t="str">
        <f>$A$2</f>
        <v>8.</v>
      </c>
      <c r="B65" s="317">
        <f>MAX($B$2:B64)+1</f>
        <v>13</v>
      </c>
      <c r="C65" s="729" t="s">
        <v>222</v>
      </c>
      <c r="D65" s="729"/>
      <c r="E65" s="730"/>
      <c r="F65" s="318"/>
      <c r="G65" s="869"/>
    </row>
    <row r="66" spans="1:8">
      <c r="A66" s="319"/>
      <c r="B66" s="320"/>
      <c r="C66" s="724" t="s">
        <v>221</v>
      </c>
      <c r="D66" s="724"/>
      <c r="E66" s="731"/>
      <c r="F66" s="321"/>
      <c r="G66" s="871"/>
    </row>
    <row r="67" spans="1:8" ht="18" customHeight="1">
      <c r="A67" s="319"/>
      <c r="B67" s="320"/>
      <c r="C67" s="322"/>
      <c r="D67" s="377" t="s">
        <v>0</v>
      </c>
      <c r="E67" s="355" t="s">
        <v>1</v>
      </c>
      <c r="F67" s="324" t="s">
        <v>2</v>
      </c>
      <c r="G67" s="875" t="s">
        <v>3</v>
      </c>
      <c r="H67" s="145" t="s">
        <v>683</v>
      </c>
    </row>
    <row r="68" spans="1:8" ht="18" customHeight="1">
      <c r="A68" s="325"/>
      <c r="B68" s="326"/>
      <c r="C68" s="474"/>
      <c r="D68" s="467" t="s">
        <v>4</v>
      </c>
      <c r="E68" s="466">
        <v>1</v>
      </c>
      <c r="F68" s="670"/>
      <c r="G68" s="886">
        <f t="shared" ref="G68" si="9">E68*F68</f>
        <v>0</v>
      </c>
      <c r="H68" s="688">
        <v>1</v>
      </c>
    </row>
    <row r="69" spans="1:8">
      <c r="A69" s="333"/>
      <c r="B69" s="334"/>
      <c r="C69" s="335"/>
      <c r="D69" s="336"/>
      <c r="E69" s="348"/>
      <c r="F69" s="337"/>
      <c r="G69" s="878"/>
    </row>
    <row r="70" spans="1:8" ht="64.5" customHeight="1">
      <c r="A70" s="316" t="str">
        <f>$A$2</f>
        <v>8.</v>
      </c>
      <c r="B70" s="317">
        <f>MAX($B$2:B68)+1</f>
        <v>14</v>
      </c>
      <c r="C70" s="740" t="s">
        <v>118</v>
      </c>
      <c r="D70" s="729"/>
      <c r="E70" s="730"/>
      <c r="F70" s="318"/>
      <c r="G70" s="869"/>
    </row>
    <row r="71" spans="1:8">
      <c r="A71" s="319"/>
      <c r="B71" s="320"/>
      <c r="C71" s="724" t="s">
        <v>97</v>
      </c>
      <c r="D71" s="724"/>
      <c r="E71" s="731"/>
      <c r="F71" s="321"/>
      <c r="G71" s="871"/>
    </row>
    <row r="72" spans="1:8" ht="18" customHeight="1">
      <c r="A72" s="319"/>
      <c r="B72" s="320"/>
      <c r="C72" s="345"/>
      <c r="D72" s="346" t="s">
        <v>0</v>
      </c>
      <c r="E72" s="352" t="s">
        <v>1</v>
      </c>
      <c r="F72" s="346" t="s">
        <v>2</v>
      </c>
      <c r="G72" s="872" t="s">
        <v>3</v>
      </c>
      <c r="H72" s="145" t="s">
        <v>683</v>
      </c>
    </row>
    <row r="73" spans="1:8" ht="18" customHeight="1">
      <c r="A73" s="325"/>
      <c r="B73" s="326"/>
      <c r="C73" s="373"/>
      <c r="D73" s="467" t="s">
        <v>119</v>
      </c>
      <c r="E73" s="466">
        <v>1</v>
      </c>
      <c r="F73" s="468"/>
      <c r="G73" s="886">
        <f t="shared" ref="G73" si="10">E73*F73</f>
        <v>0</v>
      </c>
      <c r="H73" s="688">
        <v>1</v>
      </c>
    </row>
    <row r="74" spans="1:8" ht="18" customHeight="1">
      <c r="A74" s="328"/>
      <c r="B74" s="329"/>
      <c r="C74" s="456"/>
      <c r="D74" s="336"/>
      <c r="E74" s="647"/>
      <c r="F74" s="646"/>
      <c r="G74" s="887"/>
    </row>
    <row r="75" spans="1:8" ht="30.75" customHeight="1">
      <c r="A75" s="316" t="str">
        <f>$A$2</f>
        <v>8.</v>
      </c>
      <c r="B75" s="317">
        <f>MAX($B$2:B72)+1</f>
        <v>15</v>
      </c>
      <c r="C75" s="729" t="s">
        <v>223</v>
      </c>
      <c r="D75" s="729"/>
      <c r="E75" s="730"/>
      <c r="F75" s="318"/>
      <c r="G75" s="869"/>
    </row>
    <row r="76" spans="1:8">
      <c r="A76" s="319"/>
      <c r="B76" s="320"/>
      <c r="C76" s="724" t="s">
        <v>123</v>
      </c>
      <c r="D76" s="724"/>
      <c r="E76" s="731"/>
      <c r="F76" s="321"/>
      <c r="G76" s="871"/>
    </row>
    <row r="77" spans="1:8" ht="16.5" customHeight="1">
      <c r="A77" s="319"/>
      <c r="B77" s="320"/>
      <c r="C77" s="345"/>
      <c r="D77" s="346" t="s">
        <v>0</v>
      </c>
      <c r="E77" s="352" t="s">
        <v>1</v>
      </c>
      <c r="F77" s="346" t="s">
        <v>2</v>
      </c>
      <c r="G77" s="872" t="s">
        <v>3</v>
      </c>
      <c r="H77" s="145" t="s">
        <v>683</v>
      </c>
    </row>
    <row r="78" spans="1:8">
      <c r="A78" s="325"/>
      <c r="B78" s="326"/>
      <c r="C78" s="373"/>
      <c r="D78" s="463" t="s">
        <v>23</v>
      </c>
      <c r="E78" s="466">
        <f>E24-E28</f>
        <v>11.999999999999998</v>
      </c>
      <c r="F78" s="468"/>
      <c r="G78" s="886">
        <f t="shared" ref="G78" si="11">E78*F78</f>
        <v>0</v>
      </c>
      <c r="H78" s="688">
        <v>1</v>
      </c>
    </row>
    <row r="79" spans="1:8" ht="15.75">
      <c r="A79" s="69" t="str">
        <f>$A$2</f>
        <v>8.</v>
      </c>
      <c r="B79" s="158">
        <f>MAX($B$2:B76)+1</f>
        <v>16</v>
      </c>
      <c r="C79" s="720" t="s">
        <v>662</v>
      </c>
      <c r="D79" s="720"/>
      <c r="E79" s="721"/>
      <c r="F79" s="71"/>
      <c r="G79" s="842"/>
    </row>
    <row r="80" spans="1:8">
      <c r="A80" s="130"/>
      <c r="B80" s="70"/>
      <c r="C80" s="722" t="s">
        <v>663</v>
      </c>
      <c r="D80" s="722"/>
      <c r="E80" s="723"/>
      <c r="F80" s="71"/>
      <c r="G80" s="842"/>
    </row>
    <row r="81" spans="1:8">
      <c r="A81" s="130"/>
      <c r="B81" s="131"/>
      <c r="C81" s="724" t="s">
        <v>664</v>
      </c>
      <c r="D81" s="724"/>
      <c r="E81" s="725"/>
      <c r="F81" s="136"/>
      <c r="G81" s="843"/>
    </row>
    <row r="82" spans="1:8" ht="18" customHeight="1">
      <c r="A82" s="130"/>
      <c r="B82" s="131"/>
      <c r="C82" s="132"/>
      <c r="D82" s="133" t="s">
        <v>0</v>
      </c>
      <c r="E82" s="249" t="s">
        <v>1</v>
      </c>
      <c r="F82" s="134" t="s">
        <v>2</v>
      </c>
      <c r="G82" s="844" t="s">
        <v>3</v>
      </c>
      <c r="H82" s="145" t="s">
        <v>683</v>
      </c>
    </row>
    <row r="83" spans="1:8" ht="18" customHeight="1">
      <c r="A83" s="55"/>
      <c r="B83" s="55"/>
      <c r="C83" s="362"/>
      <c r="D83" s="360" t="s">
        <v>23</v>
      </c>
      <c r="E83" s="240">
        <f>E24+E48-E78</f>
        <v>7.7200000000000006</v>
      </c>
      <c r="F83" s="445"/>
      <c r="G83" s="853">
        <f>E83*F83</f>
        <v>0</v>
      </c>
      <c r="H83" s="688">
        <v>1</v>
      </c>
    </row>
    <row r="84" spans="1:8" ht="18">
      <c r="A84" s="78"/>
      <c r="B84" s="79"/>
      <c r="C84" s="80"/>
      <c r="D84" s="81"/>
      <c r="E84" s="197"/>
      <c r="F84" s="51"/>
      <c r="G84" s="82"/>
    </row>
    <row r="85" spans="1:8" ht="16.5" thickBot="1">
      <c r="A85" s="91" t="str">
        <f>$A$2</f>
        <v>8.</v>
      </c>
      <c r="B85" s="92"/>
      <c r="C85" s="93" t="str">
        <f>$C$2</f>
        <v>ZAŠTITA OD POŽARA</v>
      </c>
      <c r="D85" s="93"/>
      <c r="E85" s="192"/>
      <c r="F85" s="719" t="s">
        <v>6</v>
      </c>
      <c r="G85" s="719"/>
    </row>
    <row r="86" spans="1:8" ht="16.5" thickBot="1">
      <c r="A86" s="94"/>
      <c r="B86" s="95"/>
      <c r="C86" s="96"/>
      <c r="D86" s="96"/>
      <c r="E86" s="193"/>
      <c r="F86" s="846">
        <f>SUM($G$7:G83)</f>
        <v>0</v>
      </c>
      <c r="G86" s="846"/>
    </row>
  </sheetData>
  <mergeCells count="40">
    <mergeCell ref="F85:G85"/>
    <mergeCell ref="F86:G86"/>
    <mergeCell ref="C65:E65"/>
    <mergeCell ref="C66:E66"/>
    <mergeCell ref="C70:E70"/>
    <mergeCell ref="C71:E71"/>
    <mergeCell ref="C75:E75"/>
    <mergeCell ref="C76:E76"/>
    <mergeCell ref="C79:E79"/>
    <mergeCell ref="C80:E80"/>
    <mergeCell ref="C81:E81"/>
    <mergeCell ref="C40:E40"/>
    <mergeCell ref="C41:E41"/>
    <mergeCell ref="C45:E45"/>
    <mergeCell ref="C46:E46"/>
    <mergeCell ref="C50:E50"/>
    <mergeCell ref="C51:E51"/>
    <mergeCell ref="C55:E55"/>
    <mergeCell ref="C56:E56"/>
    <mergeCell ref="C60:E60"/>
    <mergeCell ref="C61:E61"/>
    <mergeCell ref="C36:E36"/>
    <mergeCell ref="C21:E21"/>
    <mergeCell ref="C22:E22"/>
    <mergeCell ref="C25:E25"/>
    <mergeCell ref="C26:E26"/>
    <mergeCell ref="C30:E30"/>
    <mergeCell ref="C31:E31"/>
    <mergeCell ref="C35:E35"/>
    <mergeCell ref="C16:E16"/>
    <mergeCell ref="B1:D1"/>
    <mergeCell ref="E1:G1"/>
    <mergeCell ref="C2:G2"/>
    <mergeCell ref="C3:E3"/>
    <mergeCell ref="C4:E4"/>
    <mergeCell ref="C5:E5"/>
    <mergeCell ref="C9:E9"/>
    <mergeCell ref="C10:E10"/>
    <mergeCell ref="C14:E14"/>
    <mergeCell ref="A15:E15"/>
  </mergeCells>
  <conditionalFormatting sqref="A1:B1">
    <cfRule type="cellIs" dxfId="93" priority="41" operator="equal">
      <formula>0</formula>
    </cfRule>
  </conditionalFormatting>
  <conditionalFormatting sqref="A10:B13 D12:G13">
    <cfRule type="cellIs" dxfId="92" priority="37" operator="equal">
      <formula>0</formula>
    </cfRule>
  </conditionalFormatting>
  <conditionalFormatting sqref="A43:E44">
    <cfRule type="cellIs" dxfId="91" priority="40" operator="equal">
      <formula>0</formula>
    </cfRule>
  </conditionalFormatting>
  <conditionalFormatting sqref="A53:E54">
    <cfRule type="cellIs" dxfId="90" priority="33" operator="equal">
      <formula>0</formula>
    </cfRule>
  </conditionalFormatting>
  <conditionalFormatting sqref="A59:E59">
    <cfRule type="cellIs" dxfId="89" priority="52" operator="equal">
      <formula>0</formula>
    </cfRule>
  </conditionalFormatting>
  <conditionalFormatting sqref="A69:E69">
    <cfRule type="cellIs" dxfId="88" priority="58" operator="equal">
      <formula>0</formula>
    </cfRule>
  </conditionalFormatting>
  <conditionalFormatting sqref="A84:E84 A85:G85 A86:E86">
    <cfRule type="cellIs" dxfId="87" priority="82" operator="equal">
      <formula>0</formula>
    </cfRule>
  </conditionalFormatting>
  <conditionalFormatting sqref="A7:G8">
    <cfRule type="cellIs" dxfId="86" priority="60" operator="equal">
      <formula>0</formula>
    </cfRule>
  </conditionalFormatting>
  <conditionalFormatting sqref="A38:G39">
    <cfRule type="cellIs" dxfId="85" priority="43" operator="equal">
      <formula>0</formula>
    </cfRule>
  </conditionalFormatting>
  <conditionalFormatting sqref="A83:G83">
    <cfRule type="cellIs" dxfId="84" priority="18" operator="equal">
      <formula>0</formula>
    </cfRule>
  </conditionalFormatting>
  <conditionalFormatting sqref="C48:E49">
    <cfRule type="cellIs" dxfId="83" priority="34" operator="equal">
      <formula>0</formula>
    </cfRule>
  </conditionalFormatting>
  <conditionalFormatting sqref="C18:G18">
    <cfRule type="cellIs" dxfId="82" priority="22" operator="equal">
      <formula>0</formula>
    </cfRule>
  </conditionalFormatting>
  <conditionalFormatting sqref="D24:G24">
    <cfRule type="cellIs" dxfId="81" priority="30" operator="equal">
      <formula>0</formula>
    </cfRule>
  </conditionalFormatting>
  <conditionalFormatting sqref="D28:G29">
    <cfRule type="cellIs" dxfId="80" priority="27" operator="equal">
      <formula>0</formula>
    </cfRule>
  </conditionalFormatting>
  <conditionalFormatting sqref="D58:G58">
    <cfRule type="cellIs" dxfId="79" priority="45" operator="equal">
      <formula>0</formula>
    </cfRule>
  </conditionalFormatting>
  <conditionalFormatting sqref="D68:G68">
    <cfRule type="cellIs" dxfId="78" priority="54" operator="equal">
      <formula>0</formula>
    </cfRule>
  </conditionalFormatting>
  <conditionalFormatting sqref="D73:G74">
    <cfRule type="cellIs" dxfId="77" priority="53" operator="equal">
      <formula>0</formula>
    </cfRule>
  </conditionalFormatting>
  <conditionalFormatting sqref="D78:G78">
    <cfRule type="cellIs" dxfId="76" priority="24" operator="equal">
      <formula>0</formula>
    </cfRule>
  </conditionalFormatting>
  <conditionalFormatting sqref="E1 A2:G2 A19:G20 A33:G34 D63:G64">
    <cfRule type="cellIs" dxfId="75" priority="83" operator="equal">
      <formula>0</formula>
    </cfRule>
  </conditionalFormatting>
  <conditionalFormatting sqref="F3:G3">
    <cfRule type="cellIs" dxfId="74" priority="84" stopIfTrue="1" operator="equal">
      <formula>0</formula>
    </cfRule>
  </conditionalFormatting>
  <conditionalFormatting sqref="F42:G44">
    <cfRule type="cellIs" dxfId="73" priority="67" operator="equal">
      <formula>0</formula>
    </cfRule>
  </conditionalFormatting>
  <conditionalFormatting sqref="F47:G49">
    <cfRule type="cellIs" dxfId="72" priority="71" operator="equal">
      <formula>0</formula>
    </cfRule>
  </conditionalFormatting>
  <conditionalFormatting sqref="F52:G54">
    <cfRule type="cellIs" dxfId="71" priority="75" operator="equal">
      <formula>0</formula>
    </cfRule>
  </conditionalFormatting>
  <conditionalFormatting sqref="F86:G86">
    <cfRule type="cellIs" dxfId="70" priority="81" operator="equal">
      <formula>0</formula>
    </cfRule>
  </conditionalFormatting>
  <conditionalFormatting sqref="F6:H6">
    <cfRule type="cellIs" dxfId="69" priority="13" operator="equal">
      <formula>0</formula>
    </cfRule>
  </conditionalFormatting>
  <conditionalFormatting sqref="F11:H11">
    <cfRule type="cellIs" dxfId="68" priority="16" operator="equal">
      <formula>0</formula>
    </cfRule>
  </conditionalFormatting>
  <conditionalFormatting sqref="F17:H17">
    <cfRule type="cellIs" dxfId="67" priority="17" operator="equal">
      <formula>0</formula>
    </cfRule>
  </conditionalFormatting>
  <conditionalFormatting sqref="F23:H23">
    <cfRule type="cellIs" dxfId="66" priority="15" operator="equal">
      <formula>0</formula>
    </cfRule>
  </conditionalFormatting>
  <conditionalFormatting sqref="F27:H27">
    <cfRule type="cellIs" dxfId="65" priority="14" operator="equal">
      <formula>0</formula>
    </cfRule>
  </conditionalFormatting>
  <conditionalFormatting sqref="F32:H32">
    <cfRule type="cellIs" dxfId="64" priority="12" operator="equal">
      <formula>0</formula>
    </cfRule>
  </conditionalFormatting>
  <conditionalFormatting sqref="F37:H37">
    <cfRule type="cellIs" dxfId="63" priority="11" operator="equal">
      <formula>0</formula>
    </cfRule>
  </conditionalFormatting>
  <conditionalFormatting sqref="F57:H57">
    <cfRule type="cellIs" dxfId="62" priority="6" operator="equal">
      <formula>0</formula>
    </cfRule>
  </conditionalFormatting>
  <conditionalFormatting sqref="F62:H62">
    <cfRule type="cellIs" dxfId="61" priority="5" operator="equal">
      <formula>0</formula>
    </cfRule>
  </conditionalFormatting>
  <conditionalFormatting sqref="F67:H67">
    <cfRule type="cellIs" dxfId="60" priority="4" operator="equal">
      <formula>0</formula>
    </cfRule>
  </conditionalFormatting>
  <conditionalFormatting sqref="F72:H72">
    <cfRule type="cellIs" dxfId="59" priority="3" operator="equal">
      <formula>0</formula>
    </cfRule>
  </conditionalFormatting>
  <conditionalFormatting sqref="F77:H77">
    <cfRule type="cellIs" dxfId="58" priority="2" operator="equal">
      <formula>0</formula>
    </cfRule>
  </conditionalFormatting>
  <conditionalFormatting sqref="F82:H82">
    <cfRule type="cellIs" dxfId="57" priority="1" operator="equal">
      <formula>0</formula>
    </cfRule>
  </conditionalFormatting>
  <conditionalFormatting sqref="G9">
    <cfRule type="cellIs" dxfId="56" priority="36" operator="equal">
      <formula>0</formula>
    </cfRule>
  </conditionalFormatting>
  <conditionalFormatting sqref="G59">
    <cfRule type="cellIs" dxfId="55" priority="51" operator="equal">
      <formula>0</formula>
    </cfRule>
  </conditionalFormatting>
  <conditionalFormatting sqref="G69">
    <cfRule type="cellIs" dxfId="54" priority="56" operator="equal">
      <formula>0</formula>
    </cfRule>
  </conditionalFormatting>
  <conditionalFormatting sqref="G84">
    <cfRule type="cellIs" dxfId="53" priority="80" operator="equal">
      <formula>0</formula>
    </cfRule>
  </conditionalFormatting>
  <conditionalFormatting sqref="H42">
    <cfRule type="cellIs" dxfId="52" priority="10" operator="equal">
      <formula>0</formula>
    </cfRule>
  </conditionalFormatting>
  <conditionalFormatting sqref="H47">
    <cfRule type="cellIs" dxfId="51" priority="8" operator="equal">
      <formula>0</formula>
    </cfRule>
  </conditionalFormatting>
  <conditionalFormatting sqref="H52">
    <cfRule type="cellIs" dxfId="50" priority="7"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57F31-5810-4E5C-80E5-A2D1AB01F46B}">
  <sheetPr>
    <tabColor rgb="FFFFFF00"/>
  </sheetPr>
  <dimension ref="A1:AE272"/>
  <sheetViews>
    <sheetView zoomScale="85" zoomScaleNormal="85" zoomScaleSheetLayoutView="85" workbookViewId="0">
      <selection activeCell="I73" sqref="I73"/>
    </sheetView>
  </sheetViews>
  <sheetFormatPr defaultColWidth="9.140625" defaultRowHeight="15"/>
  <cols>
    <col min="1" max="1" width="4.28515625" style="6" customWidth="1"/>
    <col min="2" max="2" width="4.7109375" style="8" customWidth="1"/>
    <col min="3" max="3" width="43.42578125" style="16" customWidth="1"/>
    <col min="4" max="4" width="14.140625" style="7" customWidth="1"/>
    <col min="5" max="5" width="19.7109375" style="195" customWidth="1"/>
    <col min="6" max="6" width="10.85546875" style="7" customWidth="1"/>
    <col min="7" max="7" width="12.7109375" style="7" customWidth="1"/>
    <col min="8" max="8" width="14" style="7" customWidth="1"/>
    <col min="9" max="9" width="45.7109375" style="7" customWidth="1"/>
    <col min="10" max="16384" width="9.140625" style="7"/>
  </cols>
  <sheetData>
    <row r="1" spans="1:31" s="9" customFormat="1" ht="105" customHeight="1" thickBot="1">
      <c r="A1" s="29"/>
      <c r="B1" s="718" t="s">
        <v>667</v>
      </c>
      <c r="C1" s="726"/>
      <c r="D1" s="726"/>
      <c r="E1" s="717" t="s">
        <v>19</v>
      </c>
      <c r="F1" s="717"/>
      <c r="G1" s="717"/>
    </row>
    <row r="2" spans="1:31" s="113" customFormat="1" ht="19.5" thickBot="1">
      <c r="A2" s="83" t="s">
        <v>445</v>
      </c>
      <c r="B2" s="112"/>
      <c r="C2" s="727" t="s">
        <v>22</v>
      </c>
      <c r="D2" s="727"/>
      <c r="E2" s="727"/>
      <c r="F2" s="767"/>
      <c r="G2" s="727"/>
    </row>
    <row r="3" spans="1:31" s="5" customFormat="1" ht="17.100000000000001" customHeight="1">
      <c r="A3" s="102"/>
      <c r="B3" s="103"/>
      <c r="C3" s="728"/>
      <c r="D3" s="728"/>
      <c r="E3" s="728"/>
      <c r="F3" s="253"/>
      <c r="G3" s="86"/>
    </row>
    <row r="4" spans="1:31" s="115" customFormat="1" ht="21.75" customHeight="1">
      <c r="A4" s="89" t="str">
        <f>$A$2</f>
        <v>9.</v>
      </c>
      <c r="B4" s="90">
        <f>MAX($B$2:B3)+1</f>
        <v>1</v>
      </c>
      <c r="C4" s="720" t="s">
        <v>515</v>
      </c>
      <c r="D4" s="720"/>
      <c r="E4" s="720"/>
      <c r="F4" s="110"/>
      <c r="G4" s="110"/>
    </row>
    <row r="5" spans="1:31" s="30" customFormat="1" ht="63" customHeight="1">
      <c r="A5" s="52"/>
      <c r="B5" s="53"/>
      <c r="C5" s="743" t="s">
        <v>528</v>
      </c>
      <c r="D5" s="743"/>
      <c r="E5" s="744"/>
      <c r="F5" s="104"/>
      <c r="G5" s="104"/>
      <c r="H5" s="45"/>
      <c r="I5" s="47"/>
      <c r="J5" s="7"/>
      <c r="K5" s="7"/>
      <c r="L5" s="7"/>
      <c r="M5" s="7"/>
      <c r="N5" s="7"/>
      <c r="O5" s="7"/>
      <c r="P5" s="7"/>
      <c r="Q5" s="7"/>
      <c r="R5" s="7"/>
      <c r="S5" s="7"/>
      <c r="T5" s="7"/>
      <c r="U5" s="7"/>
      <c r="V5" s="7"/>
      <c r="W5" s="7"/>
      <c r="X5" s="7"/>
      <c r="Y5" s="7"/>
      <c r="Z5" s="7"/>
      <c r="AA5" s="7"/>
      <c r="AB5" s="7"/>
      <c r="AC5" s="7"/>
      <c r="AD5" s="7"/>
      <c r="AE5" s="7"/>
    </row>
    <row r="6" spans="1:31" s="141" customFormat="1" ht="17.100000000000001" customHeight="1">
      <c r="A6" s="147"/>
      <c r="B6" s="148"/>
      <c r="C6" s="768" t="s">
        <v>531</v>
      </c>
      <c r="D6" s="768"/>
      <c r="E6" s="769"/>
      <c r="F6" s="180"/>
      <c r="G6" s="180"/>
      <c r="H6" s="146"/>
      <c r="I6" s="142"/>
    </row>
    <row r="7" spans="1:31" s="141" customFormat="1" ht="17.100000000000001" customHeight="1">
      <c r="A7" s="147"/>
      <c r="B7" s="148"/>
      <c r="C7" s="358"/>
      <c r="D7" s="390" t="s">
        <v>0</v>
      </c>
      <c r="E7" s="383" t="s">
        <v>1</v>
      </c>
      <c r="F7" s="668" t="s">
        <v>2</v>
      </c>
      <c r="G7" s="666" t="s">
        <v>3</v>
      </c>
      <c r="H7" s="145" t="s">
        <v>683</v>
      </c>
      <c r="I7" s="142"/>
    </row>
    <row r="8" spans="1:31" s="141" customFormat="1" ht="17.100000000000001" customHeight="1">
      <c r="A8" s="147"/>
      <c r="B8" s="148"/>
      <c r="C8" s="499" t="s">
        <v>527</v>
      </c>
      <c r="D8" s="501" t="s">
        <v>23</v>
      </c>
      <c r="E8" s="667">
        <f>5.5*26*0.2</f>
        <v>28.6</v>
      </c>
      <c r="F8" s="669"/>
      <c r="G8" s="888">
        <f t="shared" ref="G8:G9" si="0">E8*F8</f>
        <v>0</v>
      </c>
      <c r="H8" s="688">
        <v>1</v>
      </c>
      <c r="I8" s="142"/>
    </row>
    <row r="9" spans="1:31" ht="17.100000000000001" customHeight="1">
      <c r="A9" s="54"/>
      <c r="B9" s="55"/>
      <c r="C9" s="429" t="s">
        <v>529</v>
      </c>
      <c r="D9" s="441" t="s">
        <v>23</v>
      </c>
      <c r="E9" s="506">
        <f>5.5*26*0.3</f>
        <v>42.9</v>
      </c>
      <c r="F9" s="500"/>
      <c r="G9" s="840">
        <f t="shared" si="0"/>
        <v>0</v>
      </c>
      <c r="H9" s="688">
        <v>1</v>
      </c>
      <c r="I9" s="26"/>
    </row>
    <row r="10" spans="1:31" ht="17.100000000000001" customHeight="1">
      <c r="A10" s="56"/>
      <c r="B10" s="57"/>
      <c r="C10" s="106"/>
      <c r="D10" s="75"/>
      <c r="E10" s="251"/>
      <c r="F10" s="107"/>
      <c r="G10" s="856"/>
      <c r="H10" s="45"/>
      <c r="I10" s="26"/>
    </row>
    <row r="11" spans="1:31" s="115" customFormat="1" ht="21" customHeight="1">
      <c r="A11" s="89" t="str">
        <f>$A$2</f>
        <v>9.</v>
      </c>
      <c r="B11" s="90">
        <f>MAX($B$2:B10)+1</f>
        <v>2</v>
      </c>
      <c r="C11" s="771" t="s">
        <v>421</v>
      </c>
      <c r="D11" s="771"/>
      <c r="E11" s="772"/>
      <c r="F11" s="254"/>
      <c r="G11" s="889"/>
      <c r="H11" s="116"/>
      <c r="I11" s="117"/>
    </row>
    <row r="12" spans="1:31" ht="93" customHeight="1">
      <c r="A12" s="52"/>
      <c r="B12" s="53"/>
      <c r="C12" s="743" t="s">
        <v>443</v>
      </c>
      <c r="D12" s="743"/>
      <c r="E12" s="743"/>
      <c r="F12" s="246"/>
      <c r="G12" s="890"/>
      <c r="H12" s="45"/>
      <c r="I12" s="26"/>
    </row>
    <row r="13" spans="1:31" s="141" customFormat="1" ht="17.100000000000001" customHeight="1">
      <c r="A13" s="147"/>
      <c r="B13" s="148"/>
      <c r="C13" s="770" t="s">
        <v>229</v>
      </c>
      <c r="D13" s="770"/>
      <c r="E13" s="770"/>
      <c r="F13" s="182"/>
      <c r="G13" s="843"/>
      <c r="H13" s="146"/>
      <c r="I13" s="142"/>
    </row>
    <row r="14" spans="1:31" s="141" customFormat="1" ht="17.100000000000001" customHeight="1">
      <c r="A14" s="147"/>
      <c r="B14" s="148"/>
      <c r="C14" s="143"/>
      <c r="D14" s="144" t="s">
        <v>0</v>
      </c>
      <c r="E14" s="391" t="s">
        <v>1</v>
      </c>
      <c r="F14" s="247" t="s">
        <v>2</v>
      </c>
      <c r="G14" s="891" t="s">
        <v>3</v>
      </c>
      <c r="H14" s="145" t="s">
        <v>683</v>
      </c>
      <c r="I14" s="142"/>
    </row>
    <row r="15" spans="1:31" s="141" customFormat="1" ht="17.100000000000001" customHeight="1">
      <c r="A15" s="147"/>
      <c r="B15" s="148"/>
      <c r="C15" s="430" t="s">
        <v>423</v>
      </c>
      <c r="D15" s="212" t="s">
        <v>5</v>
      </c>
      <c r="E15" s="443">
        <v>250</v>
      </c>
      <c r="F15" s="664"/>
      <c r="G15" s="847">
        <f t="shared" ref="G15" si="1">E15*F15</f>
        <v>0</v>
      </c>
      <c r="H15" s="688">
        <v>1</v>
      </c>
      <c r="I15" s="142"/>
    </row>
    <row r="16" spans="1:31" ht="17.100000000000001" customHeight="1">
      <c r="A16" s="54"/>
      <c r="B16" s="55"/>
      <c r="C16" s="392" t="s">
        <v>424</v>
      </c>
      <c r="D16" s="111" t="s">
        <v>5</v>
      </c>
      <c r="E16" s="513">
        <f>5.5*25.4</f>
        <v>139.69999999999999</v>
      </c>
      <c r="F16" s="248"/>
      <c r="G16" s="861">
        <f t="shared" ref="G16" si="2">E16*F16</f>
        <v>0</v>
      </c>
      <c r="H16" s="688">
        <v>1</v>
      </c>
      <c r="I16" s="26"/>
    </row>
    <row r="17" spans="1:9" ht="17.100000000000001" customHeight="1">
      <c r="A17" s="56"/>
      <c r="B17" s="57"/>
      <c r="C17" s="106"/>
      <c r="D17" s="75"/>
      <c r="E17" s="251"/>
      <c r="F17" s="107"/>
      <c r="G17" s="856"/>
      <c r="H17" s="45"/>
      <c r="I17" s="26"/>
    </row>
    <row r="18" spans="1:9" ht="17.100000000000001" customHeight="1">
      <c r="A18" s="89" t="str">
        <f>$A$2</f>
        <v>9.</v>
      </c>
      <c r="B18" s="90">
        <f>MAX($B$2:B17)+1</f>
        <v>3</v>
      </c>
      <c r="C18" s="771" t="s">
        <v>422</v>
      </c>
      <c r="D18" s="771"/>
      <c r="E18" s="772"/>
      <c r="F18" s="254"/>
      <c r="G18" s="889"/>
      <c r="H18" s="45"/>
      <c r="I18" s="26"/>
    </row>
    <row r="19" spans="1:9" ht="35.25" customHeight="1">
      <c r="A19" s="52"/>
      <c r="B19" s="53"/>
      <c r="C19" s="743" t="s">
        <v>516</v>
      </c>
      <c r="D19" s="743"/>
      <c r="E19" s="743"/>
      <c r="F19" s="246"/>
      <c r="G19" s="890"/>
      <c r="H19" s="45"/>
      <c r="I19" s="26"/>
    </row>
    <row r="20" spans="1:9" ht="17.100000000000001" customHeight="1">
      <c r="A20" s="147"/>
      <c r="B20" s="148"/>
      <c r="C20" s="770" t="s">
        <v>229</v>
      </c>
      <c r="D20" s="770"/>
      <c r="E20" s="770"/>
      <c r="F20" s="182"/>
      <c r="G20" s="843"/>
      <c r="H20" s="45"/>
      <c r="I20" s="26"/>
    </row>
    <row r="21" spans="1:9" ht="17.100000000000001" customHeight="1">
      <c r="A21" s="147"/>
      <c r="B21" s="148"/>
      <c r="C21" s="143"/>
      <c r="D21" s="144" t="s">
        <v>0</v>
      </c>
      <c r="E21" s="391" t="s">
        <v>1</v>
      </c>
      <c r="F21" s="247" t="s">
        <v>2</v>
      </c>
      <c r="G21" s="891" t="s">
        <v>3</v>
      </c>
      <c r="H21" s="145" t="s">
        <v>683</v>
      </c>
      <c r="I21" s="26"/>
    </row>
    <row r="22" spans="1:9" ht="17.100000000000001" customHeight="1">
      <c r="A22" s="147"/>
      <c r="B22" s="148"/>
      <c r="C22" s="430" t="s">
        <v>423</v>
      </c>
      <c r="D22" s="212" t="s">
        <v>5</v>
      </c>
      <c r="E22" s="443">
        <f>E15</f>
        <v>250</v>
      </c>
      <c r="F22" s="664"/>
      <c r="G22" s="847">
        <f t="shared" ref="G22" si="3">E22*F22</f>
        <v>0</v>
      </c>
      <c r="H22" s="688">
        <v>1</v>
      </c>
      <c r="I22" s="26"/>
    </row>
    <row r="23" spans="1:9" ht="17.100000000000001" customHeight="1">
      <c r="A23" s="54"/>
      <c r="B23" s="55"/>
      <c r="C23" s="392" t="s">
        <v>424</v>
      </c>
      <c r="D23" s="153" t="s">
        <v>5</v>
      </c>
      <c r="E23" s="386">
        <f>E16</f>
        <v>139.69999999999999</v>
      </c>
      <c r="F23" s="665"/>
      <c r="G23" s="861">
        <f t="shared" ref="G23" si="4">E23*F23</f>
        <v>0</v>
      </c>
      <c r="H23" s="688">
        <v>1</v>
      </c>
      <c r="I23" s="26"/>
    </row>
    <row r="24" spans="1:9" ht="17.100000000000001" customHeight="1">
      <c r="A24" s="56"/>
      <c r="B24" s="57"/>
      <c r="C24" s="106"/>
      <c r="D24" s="75"/>
      <c r="E24" s="250"/>
      <c r="F24" s="107"/>
      <c r="G24" s="856"/>
      <c r="H24" s="45"/>
      <c r="I24" s="26"/>
    </row>
    <row r="25" spans="1:9" ht="17.100000000000001" customHeight="1">
      <c r="A25" s="56"/>
      <c r="B25" s="57"/>
      <c r="C25" s="106"/>
      <c r="D25" s="75"/>
      <c r="E25" s="251"/>
      <c r="F25" s="107"/>
      <c r="G25" s="856"/>
      <c r="H25" s="45"/>
      <c r="I25" s="26"/>
    </row>
    <row r="26" spans="1:9" ht="17.100000000000001" customHeight="1">
      <c r="A26" s="56"/>
      <c r="B26" s="57"/>
      <c r="C26" s="106"/>
      <c r="D26" s="75"/>
      <c r="E26" s="251"/>
      <c r="F26" s="107"/>
      <c r="G26" s="856"/>
      <c r="H26" s="45"/>
      <c r="I26" s="26"/>
    </row>
    <row r="27" spans="1:9" ht="17.100000000000001" customHeight="1">
      <c r="A27" s="56"/>
      <c r="B27" s="57"/>
      <c r="C27" s="106"/>
      <c r="D27" s="75"/>
      <c r="E27" s="251"/>
      <c r="F27" s="107"/>
      <c r="G27" s="856"/>
      <c r="H27" s="45"/>
      <c r="I27" s="26"/>
    </row>
    <row r="28" spans="1:9" ht="17.100000000000001" customHeight="1">
      <c r="A28" s="56"/>
      <c r="B28" s="57"/>
      <c r="C28" s="106"/>
      <c r="D28" s="75"/>
      <c r="E28" s="251"/>
      <c r="F28" s="107"/>
      <c r="G28" s="856"/>
      <c r="H28" s="45"/>
      <c r="I28" s="26"/>
    </row>
    <row r="29" spans="1:9" ht="17.100000000000001" customHeight="1">
      <c r="A29" s="56"/>
      <c r="B29" s="57"/>
      <c r="C29" s="106"/>
      <c r="D29" s="75"/>
      <c r="E29" s="251"/>
      <c r="F29" s="107"/>
      <c r="G29" s="856"/>
      <c r="H29" s="45"/>
      <c r="I29" s="26"/>
    </row>
    <row r="30" spans="1:9" ht="17.100000000000001" customHeight="1">
      <c r="A30" s="56"/>
      <c r="B30" s="57"/>
      <c r="C30" s="106"/>
      <c r="D30" s="75"/>
      <c r="E30" s="251"/>
      <c r="F30" s="107"/>
      <c r="G30" s="856"/>
      <c r="H30" s="45"/>
      <c r="I30" s="26"/>
    </row>
    <row r="31" spans="1:9" ht="17.100000000000001" customHeight="1">
      <c r="A31" s="89" t="str">
        <f>$A$2</f>
        <v>9.</v>
      </c>
      <c r="B31" s="90">
        <f>MAX($B$2:B24)+1</f>
        <v>4</v>
      </c>
      <c r="C31" s="771" t="s">
        <v>433</v>
      </c>
      <c r="D31" s="771"/>
      <c r="E31" s="772"/>
      <c r="F31" s="254"/>
      <c r="G31" s="889"/>
      <c r="H31" s="45"/>
      <c r="I31" s="26"/>
    </row>
    <row r="32" spans="1:9" ht="93.75" customHeight="1">
      <c r="A32" s="52"/>
      <c r="B32" s="53"/>
      <c r="C32" s="743" t="s">
        <v>425</v>
      </c>
      <c r="D32" s="743"/>
      <c r="E32" s="743"/>
      <c r="F32" s="246"/>
      <c r="G32" s="890"/>
      <c r="H32" s="45"/>
      <c r="I32" s="26"/>
    </row>
    <row r="33" spans="1:9" ht="69" customHeight="1">
      <c r="A33" s="52"/>
      <c r="B33" s="53"/>
      <c r="C33" s="773" t="s">
        <v>704</v>
      </c>
      <c r="D33" s="773"/>
      <c r="E33" s="774"/>
      <c r="F33" s="246"/>
      <c r="G33" s="890"/>
      <c r="H33" s="45"/>
      <c r="I33" s="26"/>
    </row>
    <row r="34" spans="1:9" ht="27" customHeight="1">
      <c r="A34" s="820" t="s">
        <v>700</v>
      </c>
      <c r="B34" s="820"/>
      <c r="C34" s="820"/>
      <c r="D34" s="820"/>
      <c r="E34" s="821"/>
      <c r="F34" s="246"/>
      <c r="G34" s="890"/>
      <c r="H34" s="45"/>
      <c r="I34" s="26"/>
    </row>
    <row r="35" spans="1:9" ht="17.850000000000001" customHeight="1">
      <c r="A35" s="52"/>
      <c r="B35" s="53"/>
      <c r="C35" s="770" t="s">
        <v>229</v>
      </c>
      <c r="D35" s="770"/>
      <c r="E35" s="770"/>
      <c r="F35" s="471"/>
      <c r="G35" s="892"/>
      <c r="H35" s="45"/>
      <c r="I35" s="26"/>
    </row>
    <row r="36" spans="1:9" ht="19.5" customHeight="1">
      <c r="A36" s="52"/>
      <c r="B36" s="53"/>
      <c r="C36" s="143"/>
      <c r="D36" s="144" t="s">
        <v>0</v>
      </c>
      <c r="E36" s="391" t="s">
        <v>1</v>
      </c>
      <c r="F36" s="247" t="s">
        <v>2</v>
      </c>
      <c r="G36" s="891" t="s">
        <v>3</v>
      </c>
      <c r="H36" s="145" t="s">
        <v>683</v>
      </c>
      <c r="I36" s="26"/>
    </row>
    <row r="37" spans="1:9" ht="19.5" customHeight="1">
      <c r="A37" s="52"/>
      <c r="B37" s="53" t="s">
        <v>224</v>
      </c>
      <c r="C37" s="475" t="s">
        <v>517</v>
      </c>
      <c r="D37" s="212" t="s">
        <v>23</v>
      </c>
      <c r="E37" s="514">
        <f>(E15+E16)*0.2</f>
        <v>77.94</v>
      </c>
      <c r="F37" s="662"/>
      <c r="G37" s="847">
        <f t="shared" ref="G37" si="5">E37*F37</f>
        <v>0</v>
      </c>
      <c r="H37" s="688">
        <v>1</v>
      </c>
      <c r="I37" s="26"/>
    </row>
    <row r="38" spans="1:9" ht="18" customHeight="1">
      <c r="A38" s="52"/>
      <c r="B38" s="53" t="s">
        <v>225</v>
      </c>
      <c r="C38" s="476" t="s">
        <v>426</v>
      </c>
      <c r="D38" s="208" t="s">
        <v>23</v>
      </c>
      <c r="E38" s="515">
        <f>E37</f>
        <v>77.94</v>
      </c>
      <c r="F38" s="663"/>
      <c r="G38" s="879">
        <f t="shared" ref="G38" si="6">E38*F38</f>
        <v>0</v>
      </c>
      <c r="H38" s="688">
        <v>1</v>
      </c>
      <c r="I38" s="26"/>
    </row>
    <row r="39" spans="1:9" ht="66.75" customHeight="1">
      <c r="A39" s="52"/>
      <c r="B39" s="53" t="s">
        <v>226</v>
      </c>
      <c r="C39" s="415" t="s">
        <v>427</v>
      </c>
      <c r="D39" s="434" t="s">
        <v>5</v>
      </c>
      <c r="E39" s="516">
        <f>E22+E23</f>
        <v>389.7</v>
      </c>
      <c r="F39" s="222"/>
      <c r="G39" s="840">
        <f t="shared" ref="G39" si="7">E39*F39</f>
        <v>0</v>
      </c>
      <c r="H39" s="688">
        <v>1</v>
      </c>
      <c r="I39" s="26"/>
    </row>
    <row r="40" spans="1:9" ht="17.100000000000001" customHeight="1">
      <c r="A40" s="431"/>
      <c r="B40" s="432"/>
      <c r="C40" s="433"/>
      <c r="E40" s="7"/>
      <c r="F40" s="218"/>
      <c r="G40" s="851"/>
      <c r="H40" s="45"/>
      <c r="I40" s="26"/>
    </row>
    <row r="41" spans="1:9" ht="17.100000000000001" customHeight="1">
      <c r="A41" s="89" t="str">
        <f>$A$2</f>
        <v>9.</v>
      </c>
      <c r="B41" s="90">
        <f>MAX($B$2:B40)+1</f>
        <v>5</v>
      </c>
      <c r="C41" s="771" t="s">
        <v>437</v>
      </c>
      <c r="D41" s="771"/>
      <c r="E41" s="772"/>
      <c r="F41" s="254"/>
      <c r="G41" s="889"/>
      <c r="H41" s="45"/>
      <c r="I41" s="26"/>
    </row>
    <row r="42" spans="1:9" ht="73.5" customHeight="1">
      <c r="A42" s="52"/>
      <c r="B42" s="53"/>
      <c r="C42" s="743" t="s">
        <v>518</v>
      </c>
      <c r="D42" s="743"/>
      <c r="E42" s="744"/>
      <c r="F42" s="105"/>
      <c r="G42" s="890"/>
      <c r="H42" s="45"/>
      <c r="I42" s="26"/>
    </row>
    <row r="43" spans="1:9" ht="17.100000000000001" customHeight="1">
      <c r="A43" s="147"/>
      <c r="B43" s="148"/>
      <c r="C43" s="770" t="s">
        <v>231</v>
      </c>
      <c r="D43" s="770"/>
      <c r="E43" s="770"/>
      <c r="F43" s="182"/>
      <c r="G43" s="843"/>
      <c r="H43" s="45"/>
      <c r="I43" s="26"/>
    </row>
    <row r="44" spans="1:9" ht="17.100000000000001" customHeight="1">
      <c r="A44" s="147"/>
      <c r="B44" s="148"/>
      <c r="C44" s="143"/>
      <c r="D44" s="144" t="s">
        <v>0</v>
      </c>
      <c r="E44" s="391" t="s">
        <v>1</v>
      </c>
      <c r="F44" s="247" t="s">
        <v>2</v>
      </c>
      <c r="G44" s="891" t="s">
        <v>3</v>
      </c>
      <c r="H44" s="145" t="s">
        <v>683</v>
      </c>
      <c r="I44" s="26"/>
    </row>
    <row r="45" spans="1:9" s="653" customFormat="1" ht="26.25" customHeight="1">
      <c r="A45" s="648"/>
      <c r="B45" s="649"/>
      <c r="C45" s="650" t="s">
        <v>438</v>
      </c>
      <c r="D45" s="651" t="s">
        <v>15</v>
      </c>
      <c r="E45" s="652">
        <v>10</v>
      </c>
      <c r="F45" s="428"/>
      <c r="G45" s="893">
        <f t="shared" ref="G45" si="8">E45*F45</f>
        <v>0</v>
      </c>
      <c r="H45" s="688">
        <v>1</v>
      </c>
      <c r="I45" s="654"/>
    </row>
    <row r="46" spans="1:9" ht="17.100000000000001" customHeight="1">
      <c r="A46" s="492"/>
      <c r="B46" s="493"/>
      <c r="C46" s="494"/>
      <c r="D46" s="75"/>
      <c r="E46" s="251"/>
      <c r="F46" s="107"/>
      <c r="G46" s="856"/>
      <c r="H46" s="45"/>
      <c r="I46" s="26"/>
    </row>
    <row r="47" spans="1:9" ht="17.100000000000001" customHeight="1">
      <c r="A47" s="89" t="str">
        <f>$A$2</f>
        <v>9.</v>
      </c>
      <c r="B47" s="90">
        <f>MAX($B$2:B46)+1</f>
        <v>6</v>
      </c>
      <c r="C47" s="771" t="s">
        <v>670</v>
      </c>
      <c r="D47" s="771"/>
      <c r="E47" s="772"/>
      <c r="F47" s="254"/>
      <c r="G47" s="889"/>
      <c r="H47" s="45"/>
      <c r="I47" s="26"/>
    </row>
    <row r="48" spans="1:9" ht="133.5" customHeight="1">
      <c r="A48" s="52"/>
      <c r="B48" s="53"/>
      <c r="C48" s="743" t="s">
        <v>519</v>
      </c>
      <c r="D48" s="743"/>
      <c r="E48" s="743"/>
      <c r="F48" s="246"/>
      <c r="G48" s="890"/>
      <c r="H48" s="45"/>
      <c r="I48" s="26"/>
    </row>
    <row r="49" spans="1:9" ht="17.100000000000001" customHeight="1">
      <c r="A49" s="147"/>
      <c r="B49" s="148"/>
      <c r="C49" s="770" t="s">
        <v>436</v>
      </c>
      <c r="D49" s="770"/>
      <c r="E49" s="770"/>
      <c r="F49" s="182"/>
      <c r="G49" s="843"/>
      <c r="H49" s="45"/>
      <c r="I49" s="26"/>
    </row>
    <row r="50" spans="1:9" ht="17.100000000000001" customHeight="1">
      <c r="A50" s="147"/>
      <c r="B50" s="148"/>
      <c r="C50" s="143"/>
      <c r="D50" s="144" t="s">
        <v>0</v>
      </c>
      <c r="E50" s="391" t="s">
        <v>1</v>
      </c>
      <c r="F50" s="247" t="s">
        <v>2</v>
      </c>
      <c r="G50" s="891" t="s">
        <v>3</v>
      </c>
      <c r="H50" s="145" t="s">
        <v>683</v>
      </c>
      <c r="I50" s="26"/>
    </row>
    <row r="51" spans="1:9" s="653" customFormat="1" ht="24.75" customHeight="1">
      <c r="A51" s="658"/>
      <c r="B51" s="659"/>
      <c r="C51" s="660" t="s">
        <v>671</v>
      </c>
      <c r="D51" s="651" t="s">
        <v>5</v>
      </c>
      <c r="E51" s="652">
        <f>E39</f>
        <v>389.7</v>
      </c>
      <c r="F51" s="661"/>
      <c r="G51" s="882">
        <f t="shared" ref="G51" si="9">E51*F51</f>
        <v>0</v>
      </c>
      <c r="H51" s="688">
        <v>1</v>
      </c>
      <c r="I51" s="654"/>
    </row>
    <row r="52" spans="1:9" ht="17.100000000000001" customHeight="1">
      <c r="A52" s="56"/>
      <c r="B52" s="57"/>
      <c r="C52" s="106"/>
      <c r="D52" s="75"/>
      <c r="E52" s="250"/>
      <c r="F52" s="107"/>
      <c r="G52" s="856"/>
      <c r="H52" s="45"/>
      <c r="I52" s="26"/>
    </row>
    <row r="53" spans="1:9" ht="17.100000000000001" customHeight="1">
      <c r="A53" s="56"/>
      <c r="B53" s="57"/>
      <c r="C53" s="106"/>
      <c r="D53" s="75"/>
      <c r="E53" s="251"/>
      <c r="F53" s="107"/>
      <c r="G53" s="856"/>
      <c r="H53" s="45"/>
      <c r="I53" s="26"/>
    </row>
    <row r="54" spans="1:9" ht="17.100000000000001" customHeight="1">
      <c r="A54" s="89" t="str">
        <f>$A$2</f>
        <v>9.</v>
      </c>
      <c r="B54" s="90">
        <f>MAX($B$2:B52)+1</f>
        <v>7</v>
      </c>
      <c r="C54" s="771" t="s">
        <v>435</v>
      </c>
      <c r="D54" s="771"/>
      <c r="E54" s="772"/>
      <c r="F54" s="254"/>
      <c r="G54" s="889"/>
      <c r="H54" s="45"/>
      <c r="I54" s="26"/>
    </row>
    <row r="55" spans="1:9" ht="104.25" customHeight="1">
      <c r="A55" s="52"/>
      <c r="B55" s="53"/>
      <c r="C55" s="743" t="s">
        <v>520</v>
      </c>
      <c r="D55" s="743"/>
      <c r="E55" s="743"/>
      <c r="F55" s="246"/>
      <c r="G55" s="890"/>
      <c r="H55" s="45"/>
      <c r="I55" s="26"/>
    </row>
    <row r="56" spans="1:9" ht="17.100000000000001" customHeight="1">
      <c r="A56" s="147"/>
      <c r="B56" s="148"/>
      <c r="C56" s="770" t="s">
        <v>436</v>
      </c>
      <c r="D56" s="770"/>
      <c r="E56" s="770"/>
      <c r="F56" s="182"/>
      <c r="G56" s="843"/>
      <c r="H56" s="45"/>
      <c r="I56" s="26"/>
    </row>
    <row r="57" spans="1:9" ht="17.100000000000001" customHeight="1">
      <c r="A57" s="147"/>
      <c r="B57" s="148"/>
      <c r="C57" s="143"/>
      <c r="D57" s="144" t="s">
        <v>0</v>
      </c>
      <c r="E57" s="391" t="s">
        <v>1</v>
      </c>
      <c r="F57" s="247" t="s">
        <v>2</v>
      </c>
      <c r="G57" s="891" t="s">
        <v>3</v>
      </c>
      <c r="H57" s="145" t="s">
        <v>683</v>
      </c>
      <c r="I57" s="26"/>
    </row>
    <row r="58" spans="1:9" ht="17.100000000000001" customHeight="1">
      <c r="A58" s="244"/>
      <c r="B58" s="236"/>
      <c r="C58" s="439" t="s">
        <v>521</v>
      </c>
      <c r="D58" s="111" t="s">
        <v>5</v>
      </c>
      <c r="E58" s="366">
        <f>E51</f>
        <v>389.7</v>
      </c>
      <c r="F58" s="657"/>
      <c r="G58" s="840">
        <f t="shared" ref="G58" si="10">E58*F58</f>
        <v>0</v>
      </c>
      <c r="H58" s="688">
        <v>1</v>
      </c>
      <c r="I58" s="26"/>
    </row>
    <row r="59" spans="1:9" ht="17.100000000000001" customHeight="1">
      <c r="A59" s="56"/>
      <c r="B59" s="57"/>
      <c r="C59" s="106"/>
      <c r="D59" s="75"/>
      <c r="E59" s="251"/>
      <c r="F59" s="107"/>
      <c r="G59" s="856"/>
      <c r="H59" s="45"/>
      <c r="I59" s="26"/>
    </row>
    <row r="60" spans="1:9" ht="17.100000000000001" customHeight="1">
      <c r="A60" s="522" t="str">
        <f>A2</f>
        <v>9.</v>
      </c>
      <c r="B60" s="90">
        <f>MAX(B4:B54)+1</f>
        <v>8</v>
      </c>
      <c r="C60" s="720" t="s">
        <v>449</v>
      </c>
      <c r="D60" s="720"/>
      <c r="E60" s="721"/>
      <c r="F60" s="110"/>
      <c r="G60" s="894"/>
      <c r="H60" s="45"/>
      <c r="I60" s="26"/>
    </row>
    <row r="61" spans="1:9" ht="41.25" customHeight="1">
      <c r="A61" s="52"/>
      <c r="B61" s="53"/>
      <c r="C61" s="743" t="s">
        <v>648</v>
      </c>
      <c r="D61" s="743"/>
      <c r="E61" s="744"/>
      <c r="F61" s="104"/>
      <c r="G61" s="854"/>
      <c r="H61" s="45"/>
      <c r="I61" s="26"/>
    </row>
    <row r="62" spans="1:9" ht="17.100000000000001" customHeight="1">
      <c r="A62" s="147"/>
      <c r="B62" s="148"/>
      <c r="C62" s="768" t="s">
        <v>432</v>
      </c>
      <c r="D62" s="768"/>
      <c r="E62" s="769"/>
      <c r="F62" s="180"/>
      <c r="G62" s="851"/>
      <c r="H62" s="45"/>
      <c r="I62" s="26"/>
    </row>
    <row r="63" spans="1:9" ht="17.100000000000001" customHeight="1">
      <c r="A63" s="147"/>
      <c r="B63" s="148"/>
      <c r="C63" s="358"/>
      <c r="D63" s="357" t="s">
        <v>0</v>
      </c>
      <c r="E63" s="383" t="s">
        <v>1</v>
      </c>
      <c r="F63" s="245" t="s">
        <v>2</v>
      </c>
      <c r="G63" s="895" t="s">
        <v>3</v>
      </c>
      <c r="H63" s="145" t="s">
        <v>683</v>
      </c>
      <c r="I63" s="26"/>
    </row>
    <row r="64" spans="1:9" ht="17.100000000000001" customHeight="1">
      <c r="A64" s="54"/>
      <c r="B64" s="55"/>
      <c r="C64" s="378"/>
      <c r="D64" s="199" t="s">
        <v>15</v>
      </c>
      <c r="E64" s="240">
        <v>400</v>
      </c>
      <c r="F64" s="656"/>
      <c r="G64" s="840">
        <f>E64*F64</f>
        <v>0</v>
      </c>
      <c r="H64" s="689">
        <v>2</v>
      </c>
      <c r="I64" s="26"/>
    </row>
    <row r="65" spans="1:9" ht="17.100000000000001" customHeight="1">
      <c r="A65" s="56"/>
      <c r="B65" s="57"/>
      <c r="C65" s="106"/>
      <c r="D65" s="75"/>
      <c r="E65" s="196"/>
      <c r="F65" s="107"/>
      <c r="G65" s="76"/>
      <c r="H65" s="45"/>
      <c r="I65" s="26"/>
    </row>
    <row r="66" spans="1:9" s="114" customFormat="1" ht="16.5" thickBot="1">
      <c r="A66" s="91" t="str">
        <f>$A$2</f>
        <v>9.</v>
      </c>
      <c r="B66" s="92"/>
      <c r="C66" s="93" t="str">
        <f>$C$2</f>
        <v>OKOLIŠ</v>
      </c>
      <c r="D66" s="93"/>
      <c r="E66" s="192"/>
      <c r="F66" s="719" t="s">
        <v>6</v>
      </c>
      <c r="G66" s="719"/>
    </row>
    <row r="67" spans="1:9" s="4" customFormat="1" ht="15.75" thickBot="1">
      <c r="A67" s="98"/>
      <c r="B67" s="99"/>
      <c r="C67" s="58"/>
      <c r="D67" s="58"/>
      <c r="E67" s="252"/>
      <c r="F67" s="896">
        <f>SUM($G$8:G64)</f>
        <v>0</v>
      </c>
      <c r="G67" s="896"/>
    </row>
    <row r="271" spans="3:3" ht="15.75" thickBot="1"/>
    <row r="272" spans="3:3" ht="15.75" thickBot="1">
      <c r="C272" s="183"/>
    </row>
  </sheetData>
  <mergeCells count="32">
    <mergeCell ref="C62:E62"/>
    <mergeCell ref="C33:E33"/>
    <mergeCell ref="C47:E47"/>
    <mergeCell ref="C48:E48"/>
    <mergeCell ref="C49:E49"/>
    <mergeCell ref="C54:E54"/>
    <mergeCell ref="C42:E42"/>
    <mergeCell ref="C43:E43"/>
    <mergeCell ref="C55:E55"/>
    <mergeCell ref="C56:E56"/>
    <mergeCell ref="A34:E34"/>
    <mergeCell ref="F66:G66"/>
    <mergeCell ref="F67:G67"/>
    <mergeCell ref="C5:E5"/>
    <mergeCell ref="C6:E6"/>
    <mergeCell ref="C12:E12"/>
    <mergeCell ref="C13:E13"/>
    <mergeCell ref="C11:E11"/>
    <mergeCell ref="C18:E18"/>
    <mergeCell ref="C19:E19"/>
    <mergeCell ref="C20:E20"/>
    <mergeCell ref="C31:E31"/>
    <mergeCell ref="C32:E32"/>
    <mergeCell ref="C35:E35"/>
    <mergeCell ref="C41:E41"/>
    <mergeCell ref="C60:E60"/>
    <mergeCell ref="C61:E61"/>
    <mergeCell ref="B1:D1"/>
    <mergeCell ref="E1:G1"/>
    <mergeCell ref="C2:G2"/>
    <mergeCell ref="C3:E3"/>
    <mergeCell ref="C4:E4"/>
  </mergeCells>
  <conditionalFormatting sqref="A1:B1">
    <cfRule type="cellIs" dxfId="49" priority="16" operator="equal">
      <formula>0</formula>
    </cfRule>
  </conditionalFormatting>
  <conditionalFormatting sqref="A19:B23">
    <cfRule type="cellIs" dxfId="48" priority="48" operator="equal">
      <formula>0</formula>
    </cfRule>
  </conditionalFormatting>
  <conditionalFormatting sqref="A48:B51">
    <cfRule type="cellIs" dxfId="47" priority="32" operator="equal">
      <formula>0</formula>
    </cfRule>
  </conditionalFormatting>
  <conditionalFormatting sqref="A55:B58">
    <cfRule type="cellIs" dxfId="46" priority="29" operator="equal">
      <formula>0</formula>
    </cfRule>
  </conditionalFormatting>
  <conditionalFormatting sqref="A61:B64">
    <cfRule type="cellIs" dxfId="45" priority="25" operator="equal">
      <formula>0</formula>
    </cfRule>
  </conditionalFormatting>
  <conditionalFormatting sqref="C9:G10">
    <cfRule type="cellIs" dxfId="44" priority="12" operator="equal">
      <formula>0</formula>
    </cfRule>
  </conditionalFormatting>
  <conditionalFormatting sqref="C16:G17">
    <cfRule type="cellIs" dxfId="43" priority="11" operator="equal">
      <formula>0</formula>
    </cfRule>
  </conditionalFormatting>
  <conditionalFormatting sqref="C23:G23">
    <cfRule type="cellIs" dxfId="42" priority="47" operator="equal">
      <formula>0</formula>
    </cfRule>
  </conditionalFormatting>
  <conditionalFormatting sqref="C64:G64">
    <cfRule type="cellIs" dxfId="41" priority="24" operator="equal">
      <formula>0</formula>
    </cfRule>
  </conditionalFormatting>
  <conditionalFormatting sqref="D8:G8">
    <cfRule type="cellIs" dxfId="40" priority="9" operator="equal">
      <formula>0</formula>
    </cfRule>
  </conditionalFormatting>
  <conditionalFormatting sqref="D15:G15">
    <cfRule type="cellIs" dxfId="39" priority="14" operator="equal">
      <formula>0</formula>
    </cfRule>
  </conditionalFormatting>
  <conditionalFormatting sqref="D22:G22">
    <cfRule type="cellIs" dxfId="38" priority="18" operator="equal">
      <formula>0</formula>
    </cfRule>
  </conditionalFormatting>
  <conditionalFormatting sqref="D37:G39">
    <cfRule type="cellIs" dxfId="37" priority="39" operator="equal">
      <formula>0</formula>
    </cfRule>
  </conditionalFormatting>
  <conditionalFormatting sqref="D45:G45">
    <cfRule type="cellIs" dxfId="36" priority="21" operator="equal">
      <formula>0</formula>
    </cfRule>
  </conditionalFormatting>
  <conditionalFormatting sqref="D51:G51">
    <cfRule type="cellIs" dxfId="35" priority="19" operator="equal">
      <formula>0</formula>
    </cfRule>
  </conditionalFormatting>
  <conditionalFormatting sqref="D58:G58">
    <cfRule type="cellIs" dxfId="34" priority="17" operator="equal">
      <formula>0</formula>
    </cfRule>
  </conditionalFormatting>
  <conditionalFormatting sqref="E1 A2:G2 A5:B10 A12:B17 A24:G30 A32:B33 A42:B45 A46:G46 A52:G53 A59:G59 A65:G66 A67:E67 A35:B40">
    <cfRule type="cellIs" dxfId="33" priority="77" operator="equal">
      <formula>0</formula>
    </cfRule>
  </conditionalFormatting>
  <conditionalFormatting sqref="F3:G3">
    <cfRule type="cellIs" dxfId="32" priority="78" stopIfTrue="1" operator="equal">
      <formula>0</formula>
    </cfRule>
  </conditionalFormatting>
  <conditionalFormatting sqref="F67:G67">
    <cfRule type="cellIs" dxfId="31" priority="76" operator="equal">
      <formula>0</formula>
    </cfRule>
  </conditionalFormatting>
  <conditionalFormatting sqref="H7">
    <cfRule type="cellIs" dxfId="30" priority="8" operator="equal">
      <formula>0</formula>
    </cfRule>
  </conditionalFormatting>
  <conditionalFormatting sqref="H14">
    <cfRule type="cellIs" dxfId="29" priority="7" operator="equal">
      <formula>0</formula>
    </cfRule>
  </conditionalFormatting>
  <conditionalFormatting sqref="H21">
    <cfRule type="cellIs" dxfId="28" priority="6" operator="equal">
      <formula>0</formula>
    </cfRule>
  </conditionalFormatting>
  <conditionalFormatting sqref="H36">
    <cfRule type="cellIs" dxfId="27" priority="5" operator="equal">
      <formula>0</formula>
    </cfRule>
  </conditionalFormatting>
  <conditionalFormatting sqref="H44">
    <cfRule type="cellIs" dxfId="26" priority="4" operator="equal">
      <formula>0</formula>
    </cfRule>
  </conditionalFormatting>
  <conditionalFormatting sqref="H50">
    <cfRule type="cellIs" dxfId="25" priority="3" operator="equal">
      <formula>0</formula>
    </cfRule>
  </conditionalFormatting>
  <conditionalFormatting sqref="H57">
    <cfRule type="cellIs" dxfId="24" priority="2" operator="equal">
      <formula>0</formula>
    </cfRule>
  </conditionalFormatting>
  <conditionalFormatting sqref="H63">
    <cfRule type="cellIs" dxfId="23" priority="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M23"/>
  <sheetViews>
    <sheetView showWhiteSpace="0" view="pageLayout" zoomScaleNormal="100" zoomScaleSheetLayoutView="100" workbookViewId="0">
      <selection activeCell="F23" sqref="F23"/>
    </sheetView>
  </sheetViews>
  <sheetFormatPr defaultColWidth="9.140625" defaultRowHeight="18.75"/>
  <cols>
    <col min="1" max="1" width="3.7109375" style="3" customWidth="1"/>
    <col min="2" max="2" width="4.7109375" style="27" customWidth="1"/>
    <col min="3" max="3" width="45.7109375" style="10" customWidth="1"/>
    <col min="4" max="4" width="6.28515625" style="4" customWidth="1"/>
    <col min="5" max="5" width="8.42578125" style="4" customWidth="1"/>
    <col min="6" max="6" width="11.140625" style="4" customWidth="1"/>
    <col min="7" max="7" width="9.7109375" style="4" customWidth="1"/>
    <col min="8" max="8" width="3.7109375" style="4" customWidth="1"/>
    <col min="9" max="9" width="45.7109375" style="4" customWidth="1"/>
    <col min="10" max="10" width="9.140625" style="4"/>
    <col min="11" max="11" width="19" style="34" customWidth="1"/>
    <col min="12" max="12" width="20.5703125" style="34" customWidth="1"/>
    <col min="13" max="13" width="9.140625" style="35"/>
    <col min="14" max="16384" width="9.140625" style="4"/>
  </cols>
  <sheetData>
    <row r="1" spans="1:13" s="2" customFormat="1" ht="105" customHeight="1">
      <c r="A1" s="1"/>
      <c r="B1" s="790" t="s">
        <v>667</v>
      </c>
      <c r="C1" s="726"/>
      <c r="D1" s="726"/>
      <c r="E1" s="789" t="s">
        <v>19</v>
      </c>
      <c r="F1" s="789"/>
      <c r="G1" s="789"/>
      <c r="K1" s="32"/>
      <c r="L1" s="32"/>
      <c r="M1" s="33"/>
    </row>
    <row r="2" spans="1:13" s="35" customFormat="1" ht="19.5" thickBot="1">
      <c r="A2" s="125"/>
      <c r="B2" s="126"/>
      <c r="C2" s="787" t="s">
        <v>7</v>
      </c>
      <c r="D2" s="787"/>
      <c r="E2" s="787"/>
      <c r="F2" s="787"/>
      <c r="G2" s="787"/>
      <c r="K2" s="34"/>
      <c r="L2" s="34"/>
    </row>
    <row r="3" spans="1:13" s="11" customFormat="1">
      <c r="A3" s="102"/>
      <c r="B3" s="103"/>
      <c r="C3" s="728"/>
      <c r="D3" s="728"/>
      <c r="E3" s="728"/>
      <c r="F3" s="788"/>
      <c r="G3" s="788"/>
      <c r="K3" s="34"/>
      <c r="L3" s="34"/>
      <c r="M3" s="35"/>
    </row>
    <row r="4" spans="1:13" s="11" customFormat="1">
      <c r="A4" s="102"/>
      <c r="B4" s="103"/>
      <c r="C4" s="748"/>
      <c r="D4" s="748"/>
      <c r="E4" s="748"/>
      <c r="F4" s="791"/>
      <c r="G4" s="791"/>
      <c r="K4" s="34"/>
      <c r="L4" s="34"/>
      <c r="M4" s="35"/>
    </row>
    <row r="5" spans="1:13" s="28" customFormat="1" ht="20.25" customHeight="1">
      <c r="A5" s="792" t="s">
        <v>480</v>
      </c>
      <c r="B5" s="792"/>
      <c r="C5" s="793" t="s">
        <v>17</v>
      </c>
      <c r="D5" s="793"/>
      <c r="E5" s="793"/>
      <c r="F5" s="794" t="s">
        <v>6</v>
      </c>
      <c r="G5" s="794"/>
      <c r="H5" s="49"/>
      <c r="I5" s="49"/>
      <c r="K5" s="31"/>
      <c r="L5" s="31"/>
    </row>
    <row r="6" spans="1:13" s="49" customFormat="1" ht="20.25" customHeight="1">
      <c r="A6" s="178"/>
      <c r="B6" s="179" t="str">
        <f>'1 RUŠENJA I PRIPREMNI RADOVI'!A2</f>
        <v>1.</v>
      </c>
      <c r="C6" s="785" t="str">
        <f>'1 RUŠENJA I PRIPREMNI RADOVI'!C2</f>
        <v>RUŠENJA I PRIPREMNI RADOVI</v>
      </c>
      <c r="D6" s="785"/>
      <c r="E6" s="786"/>
      <c r="F6" s="823">
        <f>'1 RUŠENJA I PRIPREMNI RADOVI'!F23</f>
        <v>0</v>
      </c>
      <c r="G6" s="824"/>
      <c r="K6" s="161"/>
      <c r="L6" s="161"/>
    </row>
    <row r="7" spans="1:13" s="12" customFormat="1">
      <c r="A7" s="123"/>
      <c r="B7" s="162" t="str">
        <f>'2 ZEMLJANI RADOVI'!A29</f>
        <v>2.</v>
      </c>
      <c r="C7" s="776" t="str">
        <f>'2 ZEMLJANI RADOVI'!C29</f>
        <v>ZEMLJANI RADOVI</v>
      </c>
      <c r="D7" s="776"/>
      <c r="E7" s="777"/>
      <c r="F7" s="825">
        <f>'2 ZEMLJANI RADOVI'!F30</f>
        <v>0</v>
      </c>
      <c r="G7" s="826"/>
      <c r="H7" s="48"/>
      <c r="I7" s="48"/>
      <c r="K7" s="36"/>
      <c r="L7" s="36"/>
      <c r="M7" s="37"/>
    </row>
    <row r="8" spans="1:13" s="12" customFormat="1">
      <c r="A8" s="123"/>
      <c r="B8" s="162" t="str">
        <f>'3 BETONSKI RADOVI'!A49</f>
        <v>3.</v>
      </c>
      <c r="C8" s="776" t="str">
        <f>'3 BETONSKI RADOVI'!C49</f>
        <v>BETONSKI RADOVI</v>
      </c>
      <c r="D8" s="776"/>
      <c r="E8" s="777"/>
      <c r="F8" s="825">
        <f>'3 BETONSKI RADOVI'!F50</f>
        <v>0</v>
      </c>
      <c r="G8" s="826"/>
      <c r="H8" s="48"/>
      <c r="I8" s="48"/>
      <c r="K8" s="36"/>
      <c r="L8" s="36"/>
      <c r="M8" s="37"/>
    </row>
    <row r="9" spans="1:13" s="12" customFormat="1">
      <c r="A9" s="123"/>
      <c r="B9" s="162" t="str">
        <f>'4 LIMARSKI'!A65</f>
        <v>4.</v>
      </c>
      <c r="C9" s="776" t="str">
        <f>'4 LIMARSKI'!C65</f>
        <v>LIMARSKI RADOVI</v>
      </c>
      <c r="D9" s="776"/>
      <c r="E9" s="777"/>
      <c r="F9" s="827">
        <f>'4 LIMARSKI'!F66</f>
        <v>0</v>
      </c>
      <c r="G9" s="828"/>
      <c r="H9" s="48"/>
      <c r="I9" s="48"/>
      <c r="K9" s="36"/>
      <c r="L9" s="36"/>
      <c r="M9" s="37"/>
    </row>
    <row r="10" spans="1:13" s="12" customFormat="1">
      <c r="A10" s="123"/>
      <c r="B10" s="162" t="str">
        <f>'5 FASADERSKI'!A10</f>
        <v>5.</v>
      </c>
      <c r="C10" s="776" t="str">
        <f>'5 FASADERSKI'!C10</f>
        <v>FASADERSKI</v>
      </c>
      <c r="D10" s="776"/>
      <c r="E10" s="777"/>
      <c r="F10" s="825">
        <f>'5 FASADERSKI'!F11</f>
        <v>0</v>
      </c>
      <c r="G10" s="826"/>
      <c r="H10" s="48"/>
      <c r="I10" s="48"/>
      <c r="K10" s="36"/>
      <c r="L10" s="36"/>
      <c r="M10" s="37"/>
    </row>
    <row r="11" spans="1:13" s="48" customFormat="1">
      <c r="A11" s="123"/>
      <c r="B11" s="163" t="str">
        <f>'6. BRAVARSKI RADOVI'!A2</f>
        <v>6.</v>
      </c>
      <c r="C11" s="776" t="str">
        <f>'6. BRAVARSKI RADOVI'!C2</f>
        <v>BRAVARSKI RADOVI</v>
      </c>
      <c r="D11" s="776"/>
      <c r="E11" s="777"/>
      <c r="F11" s="825">
        <f>'6. BRAVARSKI RADOVI'!F31</f>
        <v>0</v>
      </c>
      <c r="G11" s="826"/>
      <c r="K11" s="161"/>
      <c r="L11" s="161"/>
      <c r="M11" s="49"/>
    </row>
    <row r="12" spans="1:13" s="48" customFormat="1">
      <c r="A12" s="123"/>
      <c r="B12" s="163" t="str">
        <f>'7. ODVODNJA'!A78</f>
        <v>7.</v>
      </c>
      <c r="C12" s="776" t="str">
        <f>'7. ODVODNJA'!C78</f>
        <v>ODVODNJA OBORINSKE VODE</v>
      </c>
      <c r="D12" s="776"/>
      <c r="E12" s="777"/>
      <c r="F12" s="825">
        <f>'7. ODVODNJA'!F79</f>
        <v>0</v>
      </c>
      <c r="G12" s="826"/>
      <c r="K12" s="161"/>
      <c r="L12" s="161"/>
      <c r="M12" s="49"/>
    </row>
    <row r="13" spans="1:13" s="48" customFormat="1">
      <c r="A13" s="123"/>
      <c r="B13" s="163" t="str">
        <f>'8. ZAŠTITA OD POŽARA'!A85</f>
        <v>8.</v>
      </c>
      <c r="C13" s="776" t="str">
        <f>'8. ZAŠTITA OD POŽARA'!C85</f>
        <v>ZAŠTITA OD POŽARA</v>
      </c>
      <c r="D13" s="776"/>
      <c r="E13" s="777"/>
      <c r="F13" s="825">
        <f>'8. ZAŠTITA OD POŽARA'!F86</f>
        <v>0</v>
      </c>
      <c r="G13" s="826"/>
      <c r="K13" s="161"/>
      <c r="L13" s="161"/>
      <c r="M13" s="49"/>
    </row>
    <row r="14" spans="1:13" s="48" customFormat="1">
      <c r="A14" s="412"/>
      <c r="B14" s="413" t="str">
        <f>'9. OKOLIŠ'!A66</f>
        <v>9.</v>
      </c>
      <c r="C14" s="783" t="str">
        <f>'9. OKOLIŠ'!C66</f>
        <v>OKOLIŠ</v>
      </c>
      <c r="D14" s="783"/>
      <c r="E14" s="784"/>
      <c r="F14" s="829">
        <f>'9. OKOLIŠ'!F67</f>
        <v>0</v>
      </c>
      <c r="G14" s="830"/>
      <c r="K14" s="161"/>
      <c r="L14" s="161"/>
      <c r="M14" s="49"/>
    </row>
    <row r="15" spans="1:13" s="11" customFormat="1" ht="17.25" customHeight="1">
      <c r="A15" s="118"/>
      <c r="B15" s="119"/>
      <c r="C15" s="782" t="s">
        <v>6</v>
      </c>
      <c r="D15" s="782"/>
      <c r="E15" s="782"/>
      <c r="F15" s="822">
        <f>SUM(F6:G14)</f>
        <v>0</v>
      </c>
      <c r="G15" s="822"/>
      <c r="K15" s="127"/>
      <c r="L15" s="127"/>
    </row>
    <row r="16" spans="1:13" s="11" customFormat="1" ht="17.25" customHeight="1">
      <c r="A16" s="102"/>
      <c r="B16" s="103"/>
      <c r="C16" s="124"/>
      <c r="D16" s="124"/>
      <c r="E16" s="124"/>
      <c r="F16" s="781"/>
      <c r="G16" s="781"/>
      <c r="K16" s="34"/>
      <c r="L16" s="34"/>
      <c r="M16" s="35"/>
    </row>
    <row r="17" spans="1:13" s="13" customFormat="1" ht="16.5" thickBot="1">
      <c r="A17" s="120"/>
      <c r="B17" s="92"/>
      <c r="C17" s="128" t="s">
        <v>8</v>
      </c>
      <c r="D17" s="121"/>
      <c r="E17" s="779"/>
      <c r="F17" s="779"/>
      <c r="G17" s="779"/>
      <c r="H17" s="11"/>
      <c r="I17" s="11"/>
      <c r="K17" s="129"/>
      <c r="L17" s="129"/>
    </row>
    <row r="18" spans="1:13" s="11" customFormat="1" ht="15.75">
      <c r="A18" s="258"/>
      <c r="B18" s="259"/>
      <c r="C18" s="260"/>
      <c r="D18" s="780" t="s">
        <v>18</v>
      </c>
      <c r="E18" s="780"/>
      <c r="F18" s="831">
        <f>F15</f>
        <v>0</v>
      </c>
      <c r="G18" s="831"/>
      <c r="I18" s="149"/>
      <c r="K18" s="127"/>
      <c r="L18" s="127"/>
    </row>
    <row r="19" spans="1:13" s="11" customFormat="1" ht="19.5" customHeight="1" thickBot="1">
      <c r="A19" s="255"/>
      <c r="B19" s="256"/>
      <c r="C19" s="257"/>
      <c r="D19" s="778" t="s">
        <v>9</v>
      </c>
      <c r="E19" s="778"/>
      <c r="F19" s="832">
        <f>F18*0.25</f>
        <v>0</v>
      </c>
      <c r="G19" s="832"/>
      <c r="K19" s="127"/>
      <c r="L19" s="127"/>
    </row>
    <row r="20" spans="1:13" s="11" customFormat="1" ht="16.5" customHeight="1" thickBot="1">
      <c r="A20" s="359"/>
      <c r="B20" s="261"/>
      <c r="C20" s="775" t="s">
        <v>10</v>
      </c>
      <c r="D20" s="775"/>
      <c r="E20" s="775"/>
      <c r="F20" s="833">
        <f>SUM(F18:G19)</f>
        <v>0</v>
      </c>
      <c r="G20" s="834"/>
      <c r="I20" s="149"/>
      <c r="K20" s="127"/>
      <c r="L20" s="127"/>
    </row>
    <row r="21" spans="1:13" s="22" customFormat="1">
      <c r="A21" s="85"/>
      <c r="B21" s="100"/>
      <c r="C21" s="101"/>
      <c r="D21" s="122"/>
      <c r="E21" s="122"/>
      <c r="F21" s="122"/>
      <c r="G21" s="122"/>
      <c r="K21" s="38"/>
      <c r="L21" s="38"/>
      <c r="M21" s="39"/>
    </row>
    <row r="22" spans="1:13" ht="58.15" customHeight="1">
      <c r="K22" s="40"/>
      <c r="L22" s="40"/>
    </row>
    <row r="23" spans="1:13">
      <c r="K23" s="40"/>
      <c r="L23" s="40"/>
    </row>
  </sheetData>
  <mergeCells count="38">
    <mergeCell ref="C10:E10"/>
    <mergeCell ref="F10:G10"/>
    <mergeCell ref="F8:G8"/>
    <mergeCell ref="F11:G11"/>
    <mergeCell ref="C7:E7"/>
    <mergeCell ref="F7:G7"/>
    <mergeCell ref="C8:E8"/>
    <mergeCell ref="C11:E11"/>
    <mergeCell ref="F9:G9"/>
    <mergeCell ref="C9:E9"/>
    <mergeCell ref="E1:G1"/>
    <mergeCell ref="B1:D1"/>
    <mergeCell ref="C4:E4"/>
    <mergeCell ref="F4:G4"/>
    <mergeCell ref="A5:B5"/>
    <mergeCell ref="C5:E5"/>
    <mergeCell ref="F5:G5"/>
    <mergeCell ref="C6:E6"/>
    <mergeCell ref="F6:G6"/>
    <mergeCell ref="C2:G2"/>
    <mergeCell ref="C3:E3"/>
    <mergeCell ref="F3:G3"/>
    <mergeCell ref="C20:E20"/>
    <mergeCell ref="C12:E12"/>
    <mergeCell ref="F12:G12"/>
    <mergeCell ref="D19:E19"/>
    <mergeCell ref="F19:G19"/>
    <mergeCell ref="F20:G20"/>
    <mergeCell ref="D18:E18"/>
    <mergeCell ref="F18:G18"/>
    <mergeCell ref="E17:G17"/>
    <mergeCell ref="F16:G16"/>
    <mergeCell ref="C15:E15"/>
    <mergeCell ref="F15:G15"/>
    <mergeCell ref="C14:E14"/>
    <mergeCell ref="F14:G14"/>
    <mergeCell ref="C13:E13"/>
    <mergeCell ref="F13:G13"/>
  </mergeCells>
  <conditionalFormatting sqref="A1:B1">
    <cfRule type="cellIs" dxfId="22" priority="3" operator="equal">
      <formula>0</formula>
    </cfRule>
  </conditionalFormatting>
  <conditionalFormatting sqref="E1 C2:G2">
    <cfRule type="cellIs" dxfId="21" priority="90" operator="equal">
      <formula>0</formula>
    </cfRule>
  </conditionalFormatting>
  <conditionalFormatting sqref="F3:F4">
    <cfRule type="cellIs" dxfId="20" priority="92" stopIfTrue="1" operator="equal">
      <formula>0</formula>
    </cfRule>
  </conditionalFormatting>
  <conditionalFormatting sqref="F5:F14">
    <cfRule type="cellIs" dxfId="19" priority="4" operator="equal">
      <formula>0</formula>
    </cfRule>
  </conditionalFormatting>
  <conditionalFormatting sqref="F15:F16">
    <cfRule type="cellIs" dxfId="18" priority="87" stopIfTrue="1" operator="equal">
      <formula>0</formula>
    </cfRule>
  </conditionalFormatting>
  <conditionalFormatting sqref="F18:F20">
    <cfRule type="cellIs" dxfId="17" priority="71" stopIfTrue="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50201-1CB0-4DD5-A477-4B4AB404186D}">
  <dimension ref="A1:I14"/>
  <sheetViews>
    <sheetView view="pageLayout" zoomScaleNormal="100" workbookViewId="0">
      <selection activeCell="F3" sqref="F3"/>
    </sheetView>
  </sheetViews>
  <sheetFormatPr defaultRowHeight="15"/>
  <sheetData>
    <row r="1" spans="1:9" ht="91.5" customHeight="1">
      <c r="A1" s="718" t="s">
        <v>667</v>
      </c>
      <c r="B1" s="718"/>
      <c r="C1" s="718"/>
      <c r="D1" s="718"/>
      <c r="E1" s="718"/>
      <c r="G1" s="717" t="s">
        <v>19</v>
      </c>
      <c r="H1" s="717"/>
      <c r="I1" s="717"/>
    </row>
    <row r="14" spans="1:9" ht="67.5" customHeight="1">
      <c r="B14" s="716" t="s">
        <v>417</v>
      </c>
      <c r="C14" s="716"/>
      <c r="D14" s="716"/>
      <c r="E14" s="716"/>
      <c r="F14" s="716"/>
      <c r="G14" s="716"/>
      <c r="H14" s="716"/>
    </row>
  </sheetData>
  <mergeCells count="3">
    <mergeCell ref="B14:H14"/>
    <mergeCell ref="A1:E1"/>
    <mergeCell ref="G1:I1"/>
  </mergeCells>
  <conditionalFormatting sqref="A1">
    <cfRule type="cellIs" dxfId="16" priority="1" operator="equal">
      <formula>0</formula>
    </cfRule>
  </conditionalFormatting>
  <conditionalFormatting sqref="G1">
    <cfRule type="cellIs" dxfId="15" priority="2" operator="equal">
      <formula>0</formula>
    </cfRule>
  </conditionalFormatting>
  <pageMargins left="0.7" right="0.7" top="0.75" bottom="0.75" header="0.3" footer="0.3"/>
  <pageSetup paperSize="9"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E2745-2AA2-4F3B-AE1D-5633105E309D}">
  <dimension ref="A1:B169"/>
  <sheetViews>
    <sheetView zoomScaleNormal="100" workbookViewId="0">
      <selection activeCell="F3" sqref="F3"/>
    </sheetView>
  </sheetViews>
  <sheetFormatPr defaultColWidth="9.140625" defaultRowHeight="12.75"/>
  <cols>
    <col min="1" max="1" width="4.85546875" style="394" customWidth="1"/>
    <col min="2" max="2" width="81.28515625" style="394" customWidth="1"/>
    <col min="3" max="16384" width="9.140625" style="394"/>
  </cols>
  <sheetData>
    <row r="1" spans="1:2" ht="77.25" customHeight="1">
      <c r="B1" s="414" t="s">
        <v>667</v>
      </c>
    </row>
    <row r="4" spans="1:2">
      <c r="B4" s="395" t="s">
        <v>233</v>
      </c>
    </row>
    <row r="6" spans="1:2" ht="63.75">
      <c r="A6" s="396"/>
      <c r="B6" s="397" t="s">
        <v>234</v>
      </c>
    </row>
    <row r="7" spans="1:2">
      <c r="A7" s="396"/>
      <c r="B7" s="398"/>
    </row>
    <row r="8" spans="1:2" ht="38.25">
      <c r="A8" s="396"/>
      <c r="B8" s="399" t="s">
        <v>235</v>
      </c>
    </row>
    <row r="9" spans="1:2">
      <c r="A9" s="396"/>
      <c r="B9" s="397"/>
    </row>
    <row r="10" spans="1:2" ht="38.25">
      <c r="A10" s="396"/>
      <c r="B10" s="399" t="s">
        <v>236</v>
      </c>
    </row>
    <row r="11" spans="1:2">
      <c r="A11" s="396"/>
      <c r="B11" s="397"/>
    </row>
    <row r="12" spans="1:2" ht="63.75">
      <c r="A12" s="396"/>
      <c r="B12" s="399" t="s">
        <v>237</v>
      </c>
    </row>
    <row r="13" spans="1:2">
      <c r="A13" s="396"/>
      <c r="B13" s="397"/>
    </row>
    <row r="14" spans="1:2" ht="25.5">
      <c r="A14" s="396"/>
      <c r="B14" s="399" t="s">
        <v>238</v>
      </c>
    </row>
    <row r="15" spans="1:2">
      <c r="A15" s="396"/>
      <c r="B15" s="397" t="s">
        <v>239</v>
      </c>
    </row>
    <row r="16" spans="1:2">
      <c r="A16" s="396"/>
      <c r="B16" s="397" t="s">
        <v>240</v>
      </c>
    </row>
    <row r="17" spans="1:2">
      <c r="A17" s="396"/>
      <c r="B17" s="397" t="s">
        <v>241</v>
      </c>
    </row>
    <row r="18" spans="1:2">
      <c r="A18" s="396"/>
      <c r="B18" s="397" t="s">
        <v>242</v>
      </c>
    </row>
    <row r="19" spans="1:2">
      <c r="A19" s="396"/>
      <c r="B19" s="397" t="s">
        <v>243</v>
      </c>
    </row>
    <row r="20" spans="1:2">
      <c r="A20" s="396"/>
      <c r="B20" s="397" t="s">
        <v>244</v>
      </c>
    </row>
    <row r="21" spans="1:2">
      <c r="A21" s="396"/>
      <c r="B21" s="397" t="s">
        <v>245</v>
      </c>
    </row>
    <row r="22" spans="1:2">
      <c r="A22" s="396"/>
      <c r="B22" s="397" t="s">
        <v>246</v>
      </c>
    </row>
    <row r="23" spans="1:2">
      <c r="A23" s="396"/>
      <c r="B23" s="397" t="s">
        <v>247</v>
      </c>
    </row>
    <row r="24" spans="1:2">
      <c r="A24" s="396"/>
      <c r="B24" s="397"/>
    </row>
    <row r="25" spans="1:2" ht="63.75">
      <c r="A25" s="396"/>
      <c r="B25" s="397" t="s">
        <v>248</v>
      </c>
    </row>
    <row r="26" spans="1:2">
      <c r="A26" s="396"/>
      <c r="B26" s="397"/>
    </row>
    <row r="27" spans="1:2" ht="76.5">
      <c r="A27" s="396"/>
      <c r="B27" s="399" t="s">
        <v>249</v>
      </c>
    </row>
    <row r="28" spans="1:2" ht="51">
      <c r="A28" s="396"/>
      <c r="B28" s="399" t="s">
        <v>250</v>
      </c>
    </row>
    <row r="29" spans="1:2" ht="25.5">
      <c r="A29" s="396"/>
      <c r="B29" s="399" t="s">
        <v>251</v>
      </c>
    </row>
    <row r="30" spans="1:2" ht="25.5">
      <c r="A30" s="396"/>
      <c r="B30" s="399" t="s">
        <v>252</v>
      </c>
    </row>
    <row r="31" spans="1:2">
      <c r="A31" s="396"/>
      <c r="B31" s="397"/>
    </row>
    <row r="32" spans="1:2" ht="76.5">
      <c r="A32" s="396"/>
      <c r="B32" s="397" t="s">
        <v>253</v>
      </c>
    </row>
    <row r="33" spans="1:2">
      <c r="A33" s="396"/>
      <c r="B33" s="397"/>
    </row>
    <row r="34" spans="1:2" ht="63.75">
      <c r="A34" s="396"/>
      <c r="B34" s="397" t="s">
        <v>254</v>
      </c>
    </row>
    <row r="35" spans="1:2">
      <c r="A35" s="396"/>
      <c r="B35" s="397"/>
    </row>
    <row r="36" spans="1:2" ht="38.25">
      <c r="A36" s="396"/>
      <c r="B36" s="399" t="s">
        <v>255</v>
      </c>
    </row>
    <row r="37" spans="1:2">
      <c r="A37" s="396"/>
      <c r="B37" s="397"/>
    </row>
    <row r="38" spans="1:2" ht="25.5">
      <c r="A38" s="396"/>
      <c r="B38" s="399" t="s">
        <v>256</v>
      </c>
    </row>
    <row r="39" spans="1:2">
      <c r="A39" s="396"/>
      <c r="B39" s="397"/>
    </row>
    <row r="40" spans="1:2" ht="25.5">
      <c r="A40" s="396"/>
      <c r="B40" s="397" t="s">
        <v>257</v>
      </c>
    </row>
    <row r="41" spans="1:2">
      <c r="A41" s="396"/>
      <c r="B41" s="397"/>
    </row>
    <row r="42" spans="1:2" ht="25.5">
      <c r="A42" s="396"/>
      <c r="B42" s="397" t="s">
        <v>258</v>
      </c>
    </row>
    <row r="43" spans="1:2">
      <c r="A43" s="396"/>
      <c r="B43" s="397"/>
    </row>
    <row r="44" spans="1:2" ht="25.5">
      <c r="A44" s="396"/>
      <c r="B44" s="397" t="s">
        <v>259</v>
      </c>
    </row>
    <row r="45" spans="1:2">
      <c r="A45" s="396"/>
      <c r="B45" s="397"/>
    </row>
    <row r="46" spans="1:2" ht="38.25">
      <c r="A46" s="396"/>
      <c r="B46" s="397" t="s">
        <v>260</v>
      </c>
    </row>
    <row r="47" spans="1:2">
      <c r="A47" s="396"/>
      <c r="B47" s="397"/>
    </row>
    <row r="48" spans="1:2">
      <c r="A48" s="396"/>
      <c r="B48" s="397" t="s">
        <v>261</v>
      </c>
    </row>
    <row r="49" spans="1:2">
      <c r="A49" s="396"/>
      <c r="B49" s="397"/>
    </row>
    <row r="50" spans="1:2" ht="51">
      <c r="A50" s="396"/>
      <c r="B50" s="397" t="s">
        <v>262</v>
      </c>
    </row>
    <row r="51" spans="1:2">
      <c r="A51" s="396"/>
      <c r="B51" s="397"/>
    </row>
    <row r="52" spans="1:2">
      <c r="B52" s="400"/>
    </row>
    <row r="53" spans="1:2">
      <c r="B53" s="400"/>
    </row>
    <row r="54" spans="1:2">
      <c r="B54" s="401" t="s">
        <v>263</v>
      </c>
    </row>
    <row r="55" spans="1:2">
      <c r="B55" s="402"/>
    </row>
    <row r="56" spans="1:2" ht="25.5">
      <c r="A56" s="403">
        <v>1</v>
      </c>
      <c r="B56" s="397" t="s">
        <v>264</v>
      </c>
    </row>
    <row r="57" spans="1:2" ht="25.5">
      <c r="A57" s="403">
        <v>2</v>
      </c>
      <c r="B57" s="397" t="s">
        <v>265</v>
      </c>
    </row>
    <row r="58" spans="1:2" ht="25.5">
      <c r="A58" s="403">
        <v>3</v>
      </c>
      <c r="B58" s="397" t="s">
        <v>266</v>
      </c>
    </row>
    <row r="59" spans="1:2" ht="38.25">
      <c r="A59" s="403">
        <v>4</v>
      </c>
      <c r="B59" s="397" t="s">
        <v>267</v>
      </c>
    </row>
    <row r="60" spans="1:2" ht="25.5">
      <c r="A60" s="403">
        <v>5</v>
      </c>
      <c r="B60" s="397" t="s">
        <v>268</v>
      </c>
    </row>
    <row r="61" spans="1:2" ht="51">
      <c r="A61" s="403">
        <v>6</v>
      </c>
      <c r="B61" s="397" t="s">
        <v>269</v>
      </c>
    </row>
    <row r="62" spans="1:2" ht="51">
      <c r="A62" s="403">
        <v>7</v>
      </c>
      <c r="B62" s="397" t="s">
        <v>270</v>
      </c>
    </row>
    <row r="63" spans="1:2" ht="25.5">
      <c r="A63" s="403">
        <v>8</v>
      </c>
      <c r="B63" s="397" t="s">
        <v>271</v>
      </c>
    </row>
    <row r="64" spans="1:2" ht="25.5">
      <c r="A64" s="795">
        <v>9</v>
      </c>
      <c r="B64" s="397" t="s">
        <v>272</v>
      </c>
    </row>
    <row r="65" spans="1:2">
      <c r="A65" s="797"/>
      <c r="B65" s="397" t="s">
        <v>273</v>
      </c>
    </row>
    <row r="66" spans="1:2" ht="25.5">
      <c r="A66" s="797"/>
      <c r="B66" s="397" t="s">
        <v>274</v>
      </c>
    </row>
    <row r="67" spans="1:2">
      <c r="A67" s="797"/>
      <c r="B67" s="397" t="s">
        <v>275</v>
      </c>
    </row>
    <row r="68" spans="1:2">
      <c r="A68" s="797"/>
      <c r="B68" s="397" t="s">
        <v>276</v>
      </c>
    </row>
    <row r="69" spans="1:2">
      <c r="A69" s="796"/>
      <c r="B69" s="397" t="s">
        <v>277</v>
      </c>
    </row>
    <row r="70" spans="1:2" ht="76.5">
      <c r="A70" s="403">
        <v>10</v>
      </c>
      <c r="B70" s="397" t="s">
        <v>278</v>
      </c>
    </row>
    <row r="71" spans="1:2" ht="25.5">
      <c r="A71" s="403">
        <v>11</v>
      </c>
      <c r="B71" s="397" t="s">
        <v>279</v>
      </c>
    </row>
    <row r="72" spans="1:2" ht="38.25">
      <c r="A72" s="403">
        <v>12</v>
      </c>
      <c r="B72" s="397" t="s">
        <v>280</v>
      </c>
    </row>
    <row r="73" spans="1:2" ht="25.5">
      <c r="A73" s="403">
        <v>13</v>
      </c>
      <c r="B73" s="397" t="s">
        <v>281</v>
      </c>
    </row>
    <row r="74" spans="1:2" ht="25.5">
      <c r="A74" s="403">
        <v>14</v>
      </c>
      <c r="B74" s="397" t="s">
        <v>282</v>
      </c>
    </row>
    <row r="75" spans="1:2" ht="38.25">
      <c r="A75" s="403">
        <v>15</v>
      </c>
      <c r="B75" s="397" t="s">
        <v>283</v>
      </c>
    </row>
    <row r="76" spans="1:2" ht="25.5">
      <c r="A76" s="403">
        <v>16</v>
      </c>
      <c r="B76" s="397" t="s">
        <v>284</v>
      </c>
    </row>
    <row r="77" spans="1:2" ht="38.25">
      <c r="A77" s="403">
        <v>17</v>
      </c>
      <c r="B77" s="397" t="s">
        <v>285</v>
      </c>
    </row>
    <row r="78" spans="1:2" ht="51">
      <c r="A78" s="795">
        <v>18</v>
      </c>
      <c r="B78" s="397" t="s">
        <v>286</v>
      </c>
    </row>
    <row r="79" spans="1:2" ht="25.5">
      <c r="A79" s="797"/>
      <c r="B79" s="397" t="s">
        <v>287</v>
      </c>
    </row>
    <row r="80" spans="1:2" ht="25.5">
      <c r="A80" s="796"/>
      <c r="B80" s="397" t="s">
        <v>288</v>
      </c>
    </row>
    <row r="81" spans="1:2" ht="38.25">
      <c r="A81" s="403">
        <v>19</v>
      </c>
      <c r="B81" s="397" t="s">
        <v>289</v>
      </c>
    </row>
    <row r="82" spans="1:2">
      <c r="A82" s="795">
        <v>20</v>
      </c>
      <c r="B82" s="397" t="s">
        <v>290</v>
      </c>
    </row>
    <row r="83" spans="1:2">
      <c r="A83" s="797"/>
      <c r="B83" s="397" t="s">
        <v>291</v>
      </c>
    </row>
    <row r="84" spans="1:2">
      <c r="A84" s="797"/>
      <c r="B84" s="397" t="s">
        <v>292</v>
      </c>
    </row>
    <row r="85" spans="1:2">
      <c r="A85" s="797"/>
      <c r="B85" s="397" t="s">
        <v>293</v>
      </c>
    </row>
    <row r="86" spans="1:2">
      <c r="A86" s="797"/>
      <c r="B86" s="397" t="s">
        <v>294</v>
      </c>
    </row>
    <row r="87" spans="1:2">
      <c r="A87" s="796"/>
      <c r="B87" s="397" t="s">
        <v>295</v>
      </c>
    </row>
    <row r="88" spans="1:2">
      <c r="A88" s="795">
        <v>21</v>
      </c>
      <c r="B88" s="397" t="s">
        <v>296</v>
      </c>
    </row>
    <row r="89" spans="1:2">
      <c r="A89" s="797"/>
      <c r="B89" s="397" t="s">
        <v>297</v>
      </c>
    </row>
    <row r="90" spans="1:2">
      <c r="A90" s="797"/>
      <c r="B90" s="397" t="s">
        <v>298</v>
      </c>
    </row>
    <row r="91" spans="1:2" ht="25.5">
      <c r="A91" s="796"/>
      <c r="B91" s="397" t="s">
        <v>299</v>
      </c>
    </row>
    <row r="92" spans="1:2">
      <c r="A92" s="403">
        <v>22</v>
      </c>
      <c r="B92" s="397" t="s">
        <v>300</v>
      </c>
    </row>
    <row r="93" spans="1:2" ht="38.25">
      <c r="A93" s="403">
        <v>23</v>
      </c>
      <c r="B93" s="397" t="s">
        <v>301</v>
      </c>
    </row>
    <row r="94" spans="1:2">
      <c r="A94" s="795">
        <v>24</v>
      </c>
      <c r="B94" s="397" t="s">
        <v>302</v>
      </c>
    </row>
    <row r="95" spans="1:2" ht="25.5">
      <c r="A95" s="796"/>
      <c r="B95" s="397" t="s">
        <v>303</v>
      </c>
    </row>
    <row r="96" spans="1:2" ht="25.5">
      <c r="A96" s="403">
        <v>25</v>
      </c>
      <c r="B96" s="397" t="s">
        <v>304</v>
      </c>
    </row>
    <row r="97" spans="1:2" ht="38.25">
      <c r="A97" s="403">
        <v>26</v>
      </c>
      <c r="B97" s="397" t="s">
        <v>305</v>
      </c>
    </row>
    <row r="98" spans="1:2" ht="25.5">
      <c r="A98" s="795">
        <v>27</v>
      </c>
      <c r="B98" s="397" t="s">
        <v>306</v>
      </c>
    </row>
    <row r="99" spans="1:2" ht="25.5">
      <c r="A99" s="796"/>
      <c r="B99" s="397" t="s">
        <v>307</v>
      </c>
    </row>
    <row r="100" spans="1:2" ht="25.5">
      <c r="A100" s="403">
        <v>28</v>
      </c>
      <c r="B100" s="397" t="s">
        <v>308</v>
      </c>
    </row>
    <row r="101" spans="1:2" ht="38.25">
      <c r="A101" s="403">
        <v>29</v>
      </c>
      <c r="B101" s="397" t="s">
        <v>309</v>
      </c>
    </row>
    <row r="102" spans="1:2" ht="25.5">
      <c r="A102" s="403">
        <v>30</v>
      </c>
      <c r="B102" s="397" t="s">
        <v>310</v>
      </c>
    </row>
    <row r="103" spans="1:2" ht="38.25">
      <c r="A103" s="403">
        <v>31</v>
      </c>
      <c r="B103" s="397" t="s">
        <v>311</v>
      </c>
    </row>
    <row r="104" spans="1:2" ht="38.25">
      <c r="A104" s="403">
        <v>32</v>
      </c>
      <c r="B104" s="397" t="s">
        <v>312</v>
      </c>
    </row>
    <row r="105" spans="1:2">
      <c r="A105" s="396"/>
      <c r="B105" s="397"/>
    </row>
    <row r="106" spans="1:2">
      <c r="B106" s="400"/>
    </row>
    <row r="107" spans="1:2">
      <c r="B107" s="400"/>
    </row>
    <row r="108" spans="1:2">
      <c r="B108" s="400"/>
    </row>
    <row r="109" spans="1:2">
      <c r="B109" s="404" t="s">
        <v>313</v>
      </c>
    </row>
    <row r="110" spans="1:2">
      <c r="A110" s="396"/>
      <c r="B110" s="404" t="s">
        <v>314</v>
      </c>
    </row>
    <row r="111" spans="1:2">
      <c r="A111" s="396"/>
      <c r="B111" s="397" t="s">
        <v>315</v>
      </c>
    </row>
    <row r="112" spans="1:2" ht="25.5">
      <c r="A112" s="396"/>
      <c r="B112" s="397" t="s">
        <v>316</v>
      </c>
    </row>
    <row r="113" spans="1:2" ht="38.25">
      <c r="A113" s="396"/>
      <c r="B113" s="397" t="s">
        <v>317</v>
      </c>
    </row>
    <row r="114" spans="1:2" ht="51">
      <c r="A114" s="396"/>
      <c r="B114" s="397" t="s">
        <v>318</v>
      </c>
    </row>
    <row r="115" spans="1:2" ht="25.5">
      <c r="A115" s="396"/>
      <c r="B115" s="397" t="s">
        <v>319</v>
      </c>
    </row>
    <row r="116" spans="1:2">
      <c r="A116" s="396"/>
      <c r="B116" s="397" t="s">
        <v>320</v>
      </c>
    </row>
    <row r="117" spans="1:2">
      <c r="A117" s="396"/>
      <c r="B117" s="397" t="s">
        <v>321</v>
      </c>
    </row>
    <row r="118" spans="1:2" ht="25.5">
      <c r="A118" s="396"/>
      <c r="B118" s="397" t="s">
        <v>322</v>
      </c>
    </row>
    <row r="119" spans="1:2" ht="25.5">
      <c r="A119" s="396"/>
      <c r="B119" s="397" t="s">
        <v>323</v>
      </c>
    </row>
    <row r="120" spans="1:2" ht="25.5">
      <c r="A120" s="396"/>
      <c r="B120" s="397" t="s">
        <v>324</v>
      </c>
    </row>
    <row r="121" spans="1:2">
      <c r="A121" s="396"/>
      <c r="B121" s="397" t="s">
        <v>325</v>
      </c>
    </row>
    <row r="122" spans="1:2">
      <c r="A122" s="396"/>
      <c r="B122" s="404" t="s">
        <v>326</v>
      </c>
    </row>
    <row r="123" spans="1:2">
      <c r="A123" s="396"/>
      <c r="B123" s="397" t="s">
        <v>327</v>
      </c>
    </row>
    <row r="124" spans="1:2">
      <c r="A124" s="396"/>
      <c r="B124" s="397" t="s">
        <v>328</v>
      </c>
    </row>
    <row r="125" spans="1:2">
      <c r="A125" s="396"/>
      <c r="B125" s="404" t="s">
        <v>329</v>
      </c>
    </row>
    <row r="126" spans="1:2" ht="25.5">
      <c r="A126" s="396"/>
      <c r="B126" s="397" t="s">
        <v>330</v>
      </c>
    </row>
    <row r="127" spans="1:2">
      <c r="A127" s="396"/>
      <c r="B127" s="397" t="s">
        <v>331</v>
      </c>
    </row>
    <row r="128" spans="1:2" ht="25.5">
      <c r="A128" s="396"/>
      <c r="B128" s="397" t="s">
        <v>332</v>
      </c>
    </row>
    <row r="129" spans="1:2">
      <c r="A129" s="396"/>
      <c r="B129" s="404" t="s">
        <v>333</v>
      </c>
    </row>
    <row r="130" spans="1:2" ht="25.5">
      <c r="A130" s="396"/>
      <c r="B130" s="397" t="s">
        <v>334</v>
      </c>
    </row>
    <row r="131" spans="1:2" ht="25.5">
      <c r="A131" s="396"/>
      <c r="B131" s="397" t="s">
        <v>335</v>
      </c>
    </row>
    <row r="132" spans="1:2">
      <c r="A132" s="396"/>
      <c r="B132" s="397" t="s">
        <v>336</v>
      </c>
    </row>
    <row r="133" spans="1:2">
      <c r="A133" s="396"/>
      <c r="B133" s="397" t="s">
        <v>337</v>
      </c>
    </row>
    <row r="134" spans="1:2">
      <c r="A134" s="396"/>
      <c r="B134" s="397" t="s">
        <v>338</v>
      </c>
    </row>
    <row r="135" spans="1:2" ht="25.5">
      <c r="A135" s="396"/>
      <c r="B135" s="397" t="s">
        <v>339</v>
      </c>
    </row>
    <row r="136" spans="1:2">
      <c r="A136" s="396"/>
      <c r="B136" s="397" t="s">
        <v>340</v>
      </c>
    </row>
    <row r="137" spans="1:2" ht="25.5">
      <c r="A137" s="396"/>
      <c r="B137" s="397" t="s">
        <v>341</v>
      </c>
    </row>
    <row r="138" spans="1:2" ht="38.25">
      <c r="A138" s="396"/>
      <c r="B138" s="397" t="s">
        <v>342</v>
      </c>
    </row>
    <row r="139" spans="1:2" ht="25.5">
      <c r="A139" s="396"/>
      <c r="B139" s="397" t="s">
        <v>343</v>
      </c>
    </row>
    <row r="140" spans="1:2" ht="25.5">
      <c r="A140" s="396"/>
      <c r="B140" s="397" t="s">
        <v>344</v>
      </c>
    </row>
    <row r="141" spans="1:2">
      <c r="A141" s="396"/>
      <c r="B141" s="404" t="s">
        <v>345</v>
      </c>
    </row>
    <row r="142" spans="1:2">
      <c r="A142" s="396"/>
      <c r="B142" s="397" t="s">
        <v>346</v>
      </c>
    </row>
    <row r="143" spans="1:2" ht="25.5">
      <c r="A143" s="396"/>
      <c r="B143" s="397" t="s">
        <v>347</v>
      </c>
    </row>
    <row r="144" spans="1:2" ht="25.5">
      <c r="A144" s="396"/>
      <c r="B144" s="397" t="s">
        <v>348</v>
      </c>
    </row>
    <row r="145" spans="1:2" ht="25.5">
      <c r="A145" s="396"/>
      <c r="B145" s="397" t="s">
        <v>349</v>
      </c>
    </row>
    <row r="146" spans="1:2">
      <c r="A146" s="396"/>
      <c r="B146" s="404" t="s">
        <v>350</v>
      </c>
    </row>
    <row r="147" spans="1:2">
      <c r="A147" s="396"/>
      <c r="B147" s="397" t="s">
        <v>351</v>
      </c>
    </row>
    <row r="148" spans="1:2">
      <c r="A148" s="396"/>
      <c r="B148" s="397" t="s">
        <v>352</v>
      </c>
    </row>
    <row r="149" spans="1:2">
      <c r="A149" s="396"/>
      <c r="B149" s="397" t="s">
        <v>353</v>
      </c>
    </row>
    <row r="150" spans="1:2">
      <c r="A150" s="396"/>
      <c r="B150" s="397" t="s">
        <v>354</v>
      </c>
    </row>
    <row r="151" spans="1:2">
      <c r="A151" s="396"/>
      <c r="B151" s="397" t="s">
        <v>355</v>
      </c>
    </row>
    <row r="152" spans="1:2">
      <c r="A152" s="396"/>
      <c r="B152" s="397" t="s">
        <v>356</v>
      </c>
    </row>
    <row r="153" spans="1:2">
      <c r="A153" s="396"/>
      <c r="B153" s="397" t="s">
        <v>357</v>
      </c>
    </row>
    <row r="154" spans="1:2">
      <c r="A154" s="396"/>
      <c r="B154" s="397" t="s">
        <v>358</v>
      </c>
    </row>
    <row r="155" spans="1:2">
      <c r="A155" s="396"/>
      <c r="B155" s="397" t="s">
        <v>359</v>
      </c>
    </row>
    <row r="156" spans="1:2">
      <c r="A156" s="396"/>
      <c r="B156" s="397" t="s">
        <v>360</v>
      </c>
    </row>
    <row r="157" spans="1:2">
      <c r="A157" s="396"/>
      <c r="B157" s="397" t="s">
        <v>361</v>
      </c>
    </row>
    <row r="158" spans="1:2">
      <c r="A158" s="396"/>
      <c r="B158" s="397" t="s">
        <v>362</v>
      </c>
    </row>
    <row r="159" spans="1:2">
      <c r="A159" s="396"/>
      <c r="B159" s="397" t="s">
        <v>363</v>
      </c>
    </row>
    <row r="160" spans="1:2">
      <c r="A160" s="396"/>
      <c r="B160" s="397" t="s">
        <v>364</v>
      </c>
    </row>
    <row r="161" spans="1:2">
      <c r="A161" s="396"/>
      <c r="B161" s="397" t="s">
        <v>365</v>
      </c>
    </row>
    <row r="162" spans="1:2">
      <c r="A162" s="396"/>
      <c r="B162" s="397" t="s">
        <v>366</v>
      </c>
    </row>
    <row r="163" spans="1:2">
      <c r="A163" s="396"/>
      <c r="B163" s="398"/>
    </row>
    <row r="165" spans="1:2" ht="15">
      <c r="B165" s="405" t="s">
        <v>367</v>
      </c>
    </row>
    <row r="167" spans="1:2" ht="15">
      <c r="B167" s="405" t="s">
        <v>368</v>
      </c>
    </row>
    <row r="169" spans="1:2" ht="15">
      <c r="B169" s="405" t="s">
        <v>682</v>
      </c>
    </row>
  </sheetData>
  <mergeCells count="6">
    <mergeCell ref="A98:A99"/>
    <mergeCell ref="A64:A69"/>
    <mergeCell ref="A78:A80"/>
    <mergeCell ref="A82:A87"/>
    <mergeCell ref="A88:A91"/>
    <mergeCell ref="A94:A95"/>
  </mergeCells>
  <pageMargins left="0.70866141732283472" right="0.70866141732283472" top="0.74803149606299213" bottom="0.74803149606299213" header="0.31496062992125984" footer="0.31496062992125984"/>
  <pageSetup paperSize="9" orientation="portrait" r:id="rId1"/>
  <headerFooter>
    <oddHeader>&amp;LDRŽAVNI ARHIV GOSPIĆ 
Troškovnik - elektroinstalacije</oddHeader>
    <oddFooter>&amp;C&amp;P</oddFooter>
  </headerFooter>
  <rowBreaks count="4" manualBreakCount="4">
    <brk id="52" max="16383" man="1"/>
    <brk id="77" max="16383" man="1"/>
    <brk id="106" max="16383" man="1"/>
    <brk id="1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34D15-19D3-4C8E-B4D3-235B564AD363}">
  <dimension ref="A1:G225"/>
  <sheetViews>
    <sheetView zoomScaleNormal="100" workbookViewId="0">
      <selection activeCell="J221" sqref="J221:K221"/>
    </sheetView>
  </sheetViews>
  <sheetFormatPr defaultColWidth="9.140625" defaultRowHeight="12.75"/>
  <cols>
    <col min="1" max="1" width="8.140625" style="449" customWidth="1"/>
    <col min="2" max="2" width="46.28515625" style="449" customWidth="1"/>
    <col min="3" max="3" width="7.28515625" style="449" customWidth="1"/>
    <col min="4" max="4" width="7.140625" style="449" customWidth="1"/>
    <col min="5" max="5" width="10.85546875" style="449" customWidth="1"/>
    <col min="6" max="6" width="12" style="449" customWidth="1"/>
    <col min="7" max="16384" width="9.140625" style="449"/>
  </cols>
  <sheetData>
    <row r="1" spans="1:7" ht="90.75" customHeight="1">
      <c r="A1" s="1"/>
      <c r="B1" s="790" t="s">
        <v>667</v>
      </c>
      <c r="C1" s="790"/>
      <c r="D1" s="789" t="s">
        <v>19</v>
      </c>
      <c r="E1" s="789"/>
      <c r="F1" s="789"/>
    </row>
    <row r="3" spans="1:7" ht="18.75">
      <c r="A3" s="453" t="s">
        <v>481</v>
      </c>
      <c r="B3" s="447" t="s">
        <v>369</v>
      </c>
      <c r="C3" s="448"/>
      <c r="D3" s="448"/>
      <c r="E3" s="448"/>
      <c r="F3" s="448"/>
    </row>
    <row r="4" spans="1:7" ht="18.75">
      <c r="A4" s="446"/>
      <c r="B4" s="447"/>
      <c r="C4" s="448"/>
      <c r="D4" s="448"/>
      <c r="E4" s="448"/>
      <c r="F4" s="448"/>
    </row>
    <row r="5" spans="1:7" ht="51">
      <c r="A5" s="450" t="s">
        <v>370</v>
      </c>
      <c r="B5" s="451" t="s">
        <v>371</v>
      </c>
      <c r="C5" s="897" t="s">
        <v>372</v>
      </c>
      <c r="D5" s="898" t="s">
        <v>373</v>
      </c>
      <c r="E5" s="898" t="s">
        <v>705</v>
      </c>
      <c r="F5" s="898" t="s">
        <v>706</v>
      </c>
      <c r="G5" s="145" t="s">
        <v>683</v>
      </c>
    </row>
    <row r="6" spans="1:7" ht="15.75">
      <c r="A6" s="523" t="s">
        <v>26</v>
      </c>
      <c r="B6" s="524" t="s">
        <v>374</v>
      </c>
      <c r="C6" s="525"/>
      <c r="D6" s="525"/>
      <c r="E6" s="525"/>
      <c r="F6" s="525"/>
    </row>
    <row r="7" spans="1:7" ht="15">
      <c r="A7" s="526"/>
      <c r="B7" s="527"/>
      <c r="C7" s="528"/>
      <c r="D7" s="529"/>
      <c r="E7" s="530"/>
      <c r="F7" s="531"/>
    </row>
    <row r="8" spans="1:7" ht="89.25">
      <c r="A8" s="526" t="s">
        <v>375</v>
      </c>
      <c r="B8" s="527" t="s">
        <v>701</v>
      </c>
      <c r="C8" s="528" t="s">
        <v>378</v>
      </c>
      <c r="D8" s="529">
        <v>1</v>
      </c>
      <c r="E8" s="530"/>
      <c r="F8" s="899">
        <f>D8*E8</f>
        <v>0</v>
      </c>
      <c r="G8" s="689">
        <v>2</v>
      </c>
    </row>
    <row r="9" spans="1:7" ht="15">
      <c r="A9" s="806" t="s">
        <v>700</v>
      </c>
      <c r="B9" s="807"/>
      <c r="C9" s="528"/>
      <c r="D9" s="529"/>
      <c r="E9" s="530"/>
      <c r="F9" s="899"/>
      <c r="G9" s="703"/>
    </row>
    <row r="10" spans="1:7" ht="63.75">
      <c r="A10" s="526"/>
      <c r="B10" s="532" t="s">
        <v>379</v>
      </c>
      <c r="C10" s="529"/>
      <c r="D10" s="529"/>
      <c r="E10" s="530"/>
      <c r="F10" s="899"/>
    </row>
    <row r="11" spans="1:7" ht="38.25">
      <c r="A11" s="526"/>
      <c r="B11" s="532" t="s">
        <v>380</v>
      </c>
      <c r="C11" s="529"/>
      <c r="D11" s="529"/>
      <c r="E11" s="530"/>
      <c r="F11" s="899"/>
    </row>
    <row r="12" spans="1:7" ht="15">
      <c r="A12" s="526"/>
      <c r="B12" s="532"/>
      <c r="C12" s="529"/>
      <c r="D12" s="529"/>
      <c r="E12" s="530"/>
      <c r="F12" s="899"/>
    </row>
    <row r="13" spans="1:7" ht="76.5">
      <c r="A13" s="526" t="s">
        <v>377</v>
      </c>
      <c r="B13" s="533" t="s">
        <v>552</v>
      </c>
      <c r="C13" s="534" t="s">
        <v>452</v>
      </c>
      <c r="D13" s="535">
        <v>1</v>
      </c>
      <c r="E13" s="536"/>
      <c r="F13" s="900">
        <f>D13*E13</f>
        <v>0</v>
      </c>
      <c r="G13" s="688">
        <v>1</v>
      </c>
    </row>
    <row r="14" spans="1:7" ht="15">
      <c r="A14" s="526"/>
      <c r="B14" s="532"/>
      <c r="C14" s="529"/>
      <c r="D14" s="529"/>
      <c r="E14" s="530"/>
      <c r="F14" s="899"/>
    </row>
    <row r="15" spans="1:7" ht="15">
      <c r="A15" s="526" t="s">
        <v>381</v>
      </c>
      <c r="B15" s="532" t="s">
        <v>553</v>
      </c>
      <c r="C15" s="529"/>
      <c r="D15" s="529"/>
      <c r="E15" s="530"/>
      <c r="F15" s="899"/>
    </row>
    <row r="16" spans="1:7" ht="25.5">
      <c r="A16" s="526"/>
      <c r="B16" s="532" t="s">
        <v>453</v>
      </c>
      <c r="C16" s="528" t="s">
        <v>378</v>
      </c>
      <c r="D16" s="528">
        <v>1</v>
      </c>
      <c r="E16" s="537"/>
      <c r="F16" s="901">
        <f>D16*E16</f>
        <v>0</v>
      </c>
      <c r="G16" s="689">
        <v>2</v>
      </c>
    </row>
    <row r="17" spans="1:7" ht="15" customHeight="1">
      <c r="A17" s="808" t="s">
        <v>700</v>
      </c>
      <c r="B17" s="809"/>
      <c r="C17" s="528"/>
      <c r="D17" s="528"/>
      <c r="E17" s="537"/>
      <c r="F17" s="901"/>
      <c r="G17" s="689"/>
    </row>
    <row r="18" spans="1:7" ht="25.5">
      <c r="A18" s="538"/>
      <c r="B18" s="527" t="s">
        <v>684</v>
      </c>
      <c r="C18" s="528" t="s">
        <v>378</v>
      </c>
      <c r="D18" s="529">
        <v>1</v>
      </c>
      <c r="E18" s="530"/>
      <c r="F18" s="899">
        <f t="shared" ref="F18:F22" si="0">D18*E18</f>
        <v>0</v>
      </c>
      <c r="G18" s="689">
        <v>2</v>
      </c>
    </row>
    <row r="19" spans="1:7" ht="36">
      <c r="A19" s="538"/>
      <c r="B19" s="539" t="s">
        <v>554</v>
      </c>
      <c r="C19" s="540" t="s">
        <v>4</v>
      </c>
      <c r="D19" s="541">
        <v>1</v>
      </c>
      <c r="E19" s="530"/>
      <c r="F19" s="899">
        <f t="shared" si="0"/>
        <v>0</v>
      </c>
      <c r="G19" s="689">
        <v>2</v>
      </c>
    </row>
    <row r="20" spans="1:7" ht="15">
      <c r="A20" s="538"/>
      <c r="B20" s="532" t="s">
        <v>555</v>
      </c>
      <c r="C20" s="529" t="s">
        <v>378</v>
      </c>
      <c r="D20" s="529">
        <v>1</v>
      </c>
      <c r="E20" s="530"/>
      <c r="F20" s="899">
        <f t="shared" si="0"/>
        <v>0</v>
      </c>
      <c r="G20" s="689">
        <v>2</v>
      </c>
    </row>
    <row r="21" spans="1:7" ht="15">
      <c r="A21" s="538"/>
      <c r="B21" s="532" t="s">
        <v>382</v>
      </c>
      <c r="C21" s="529" t="s">
        <v>378</v>
      </c>
      <c r="D21" s="529">
        <v>6</v>
      </c>
      <c r="E21" s="530"/>
      <c r="F21" s="899">
        <f t="shared" si="0"/>
        <v>0</v>
      </c>
      <c r="G21" s="689">
        <v>2</v>
      </c>
    </row>
    <row r="22" spans="1:7" ht="15">
      <c r="A22" s="538"/>
      <c r="B22" s="532" t="s">
        <v>556</v>
      </c>
      <c r="C22" s="529" t="s">
        <v>378</v>
      </c>
      <c r="D22" s="529">
        <v>7</v>
      </c>
      <c r="E22" s="530"/>
      <c r="F22" s="899">
        <f t="shared" si="0"/>
        <v>0</v>
      </c>
      <c r="G22" s="689">
        <v>2</v>
      </c>
    </row>
    <row r="23" spans="1:7" ht="25.5">
      <c r="A23" s="538"/>
      <c r="B23" s="542" t="s">
        <v>454</v>
      </c>
      <c r="C23" s="528" t="s">
        <v>4</v>
      </c>
      <c r="D23" s="528">
        <v>1</v>
      </c>
      <c r="E23" s="537"/>
      <c r="F23" s="901">
        <f>D23*E23</f>
        <v>0</v>
      </c>
      <c r="G23" s="689">
        <v>2</v>
      </c>
    </row>
    <row r="24" spans="1:7" ht="15">
      <c r="A24" s="538"/>
      <c r="B24" s="543" t="s">
        <v>455</v>
      </c>
      <c r="C24" s="544" t="s">
        <v>4</v>
      </c>
      <c r="D24" s="545">
        <v>1</v>
      </c>
      <c r="E24" s="537"/>
      <c r="F24" s="901">
        <f>D24*E24</f>
        <v>0</v>
      </c>
      <c r="G24" s="689">
        <v>2</v>
      </c>
    </row>
    <row r="25" spans="1:7" ht="15">
      <c r="A25" s="538"/>
      <c r="B25" s="527" t="s">
        <v>383</v>
      </c>
      <c r="C25" s="528" t="s">
        <v>376</v>
      </c>
      <c r="D25" s="529">
        <v>1</v>
      </c>
      <c r="E25" s="530"/>
      <c r="F25" s="899">
        <f t="shared" ref="F25" si="1">D25*E25</f>
        <v>0</v>
      </c>
      <c r="G25" s="689">
        <v>2</v>
      </c>
    </row>
    <row r="26" spans="1:7" ht="15">
      <c r="A26" s="538"/>
      <c r="B26" s="527"/>
      <c r="C26" s="528"/>
      <c r="D26" s="529"/>
      <c r="E26" s="530"/>
      <c r="F26" s="899"/>
    </row>
    <row r="27" spans="1:7" ht="63.75">
      <c r="A27" s="546" t="s">
        <v>456</v>
      </c>
      <c r="B27" s="547" t="s">
        <v>557</v>
      </c>
      <c r="C27" s="548" t="s">
        <v>4</v>
      </c>
      <c r="D27" s="548">
        <v>3</v>
      </c>
      <c r="E27" s="549"/>
      <c r="F27" s="902">
        <f>D27*E27</f>
        <v>0</v>
      </c>
      <c r="G27" s="689">
        <v>2</v>
      </c>
    </row>
    <row r="28" spans="1:7" ht="63.75">
      <c r="A28" s="546"/>
      <c r="B28" s="550" t="s">
        <v>457</v>
      </c>
      <c r="C28" s="548"/>
      <c r="D28" s="548"/>
      <c r="E28" s="549"/>
      <c r="F28" s="902"/>
    </row>
    <row r="29" spans="1:7" ht="25.5">
      <c r="A29" s="546"/>
      <c r="B29" s="550" t="s">
        <v>458</v>
      </c>
      <c r="C29" s="548"/>
      <c r="D29" s="548"/>
      <c r="E29" s="549"/>
      <c r="F29" s="902"/>
    </row>
    <row r="30" spans="1:7">
      <c r="A30" s="546"/>
      <c r="B30" s="550"/>
      <c r="C30" s="548"/>
      <c r="D30" s="548"/>
      <c r="E30" s="549"/>
      <c r="F30" s="902"/>
    </row>
    <row r="31" spans="1:7" ht="15.75">
      <c r="A31" s="538"/>
      <c r="B31" s="551"/>
      <c r="C31" s="528"/>
      <c r="D31" s="529"/>
      <c r="E31" s="530"/>
      <c r="F31" s="899">
        <f>SUM(F5:F30)</f>
        <v>0</v>
      </c>
    </row>
    <row r="32" spans="1:7" ht="31.5">
      <c r="A32" s="552" t="s">
        <v>26</v>
      </c>
      <c r="B32" s="553" t="s">
        <v>384</v>
      </c>
      <c r="C32" s="528"/>
      <c r="D32" s="529"/>
      <c r="E32" s="903">
        <f>F31</f>
        <v>0</v>
      </c>
      <c r="F32" s="903"/>
    </row>
    <row r="33" spans="1:7" ht="15.75">
      <c r="A33" s="554"/>
      <c r="B33" s="555"/>
      <c r="C33" s="556"/>
      <c r="D33" s="557"/>
      <c r="E33" s="558"/>
      <c r="F33" s="558"/>
    </row>
    <row r="34" spans="1:7" ht="15.75">
      <c r="A34" s="554"/>
      <c r="B34" s="555"/>
      <c r="C34" s="556"/>
      <c r="D34" s="557"/>
      <c r="E34" s="558"/>
      <c r="F34" s="558"/>
    </row>
    <row r="35" spans="1:7" ht="15.75">
      <c r="A35" s="538"/>
      <c r="B35" s="559"/>
      <c r="C35" s="528"/>
      <c r="D35" s="529"/>
      <c r="E35" s="530"/>
      <c r="F35" s="530"/>
    </row>
    <row r="36" spans="1:7" ht="31.5">
      <c r="A36" s="560" t="s">
        <v>128</v>
      </c>
      <c r="B36" s="561" t="s">
        <v>385</v>
      </c>
      <c r="C36" s="529"/>
      <c r="D36" s="529"/>
      <c r="E36" s="530"/>
      <c r="F36" s="530"/>
    </row>
    <row r="37" spans="1:7" ht="84">
      <c r="A37" s="562"/>
      <c r="B37" s="563" t="s">
        <v>558</v>
      </c>
      <c r="C37" s="528"/>
      <c r="D37" s="529"/>
      <c r="E37" s="537"/>
      <c r="F37" s="530"/>
    </row>
    <row r="38" spans="1:7" ht="15">
      <c r="A38" s="810" t="s">
        <v>700</v>
      </c>
      <c r="B38" s="811"/>
      <c r="C38" s="528"/>
      <c r="D38" s="529"/>
      <c r="E38" s="537"/>
      <c r="F38" s="530"/>
    </row>
    <row r="39" spans="1:7" ht="15">
      <c r="A39" s="526"/>
      <c r="B39" s="406"/>
      <c r="C39" s="528"/>
      <c r="D39" s="529"/>
      <c r="E39" s="564"/>
      <c r="F39" s="530"/>
    </row>
    <row r="40" spans="1:7" ht="36">
      <c r="A40" s="562" t="s">
        <v>386</v>
      </c>
      <c r="B40" s="565" t="s">
        <v>559</v>
      </c>
      <c r="C40" s="566" t="s">
        <v>4</v>
      </c>
      <c r="D40" s="529">
        <v>1</v>
      </c>
      <c r="E40" s="530"/>
      <c r="F40" s="899">
        <f t="shared" ref="F40:F50" si="2">D40*E40</f>
        <v>0</v>
      </c>
      <c r="G40" s="689">
        <v>2</v>
      </c>
    </row>
    <row r="41" spans="1:7" ht="15">
      <c r="A41" s="562"/>
      <c r="B41" s="532"/>
      <c r="C41" s="529"/>
      <c r="D41" s="529"/>
      <c r="E41" s="530"/>
      <c r="F41" s="899"/>
    </row>
    <row r="42" spans="1:7" ht="36">
      <c r="A42" s="562" t="s">
        <v>387</v>
      </c>
      <c r="B42" s="567" t="s">
        <v>560</v>
      </c>
      <c r="C42" s="528" t="s">
        <v>378</v>
      </c>
      <c r="D42" s="529">
        <v>2</v>
      </c>
      <c r="E42" s="530"/>
      <c r="F42" s="899">
        <f t="shared" ref="F42" si="3">D42*E42</f>
        <v>0</v>
      </c>
      <c r="G42" s="689">
        <v>2</v>
      </c>
    </row>
    <row r="43" spans="1:7" ht="15">
      <c r="A43" s="562"/>
      <c r="B43" s="568"/>
      <c r="C43" s="529"/>
      <c r="D43" s="529"/>
      <c r="E43" s="530"/>
      <c r="F43" s="899"/>
    </row>
    <row r="44" spans="1:7" ht="24">
      <c r="A44" s="562" t="s">
        <v>388</v>
      </c>
      <c r="B44" s="569" t="s">
        <v>561</v>
      </c>
      <c r="C44" s="528" t="s">
        <v>378</v>
      </c>
      <c r="D44" s="529">
        <v>1</v>
      </c>
      <c r="E44" s="530"/>
      <c r="F44" s="899">
        <f t="shared" si="2"/>
        <v>0</v>
      </c>
      <c r="G44" s="689">
        <v>2</v>
      </c>
    </row>
    <row r="45" spans="1:7" ht="15">
      <c r="A45" s="562"/>
      <c r="B45" s="532"/>
      <c r="C45" s="528"/>
      <c r="D45" s="529"/>
      <c r="E45" s="530"/>
      <c r="F45" s="899"/>
    </row>
    <row r="46" spans="1:7" ht="24">
      <c r="A46" s="562" t="s">
        <v>389</v>
      </c>
      <c r="B46" s="569" t="s">
        <v>391</v>
      </c>
      <c r="C46" s="407" t="s">
        <v>378</v>
      </c>
      <c r="D46" s="529">
        <v>2</v>
      </c>
      <c r="E46" s="530"/>
      <c r="F46" s="899">
        <f t="shared" si="2"/>
        <v>0</v>
      </c>
      <c r="G46" s="689">
        <v>2</v>
      </c>
    </row>
    <row r="47" spans="1:7" ht="15">
      <c r="A47" s="562"/>
      <c r="B47" s="532"/>
      <c r="C47" s="528"/>
      <c r="D47" s="529"/>
      <c r="E47" s="530"/>
      <c r="F47" s="899"/>
    </row>
    <row r="48" spans="1:7" ht="15">
      <c r="A48" s="562" t="s">
        <v>390</v>
      </c>
      <c r="B48" s="532" t="s">
        <v>392</v>
      </c>
      <c r="C48" s="528" t="s">
        <v>378</v>
      </c>
      <c r="D48" s="529">
        <v>1</v>
      </c>
      <c r="E48" s="530"/>
      <c r="F48" s="899">
        <f t="shared" si="2"/>
        <v>0</v>
      </c>
      <c r="G48" s="689">
        <v>2</v>
      </c>
    </row>
    <row r="49" spans="1:7" ht="15">
      <c r="A49" s="562"/>
      <c r="B49" s="532"/>
      <c r="C49" s="528"/>
      <c r="D49" s="529"/>
      <c r="E49" s="530"/>
      <c r="F49" s="899"/>
    </row>
    <row r="50" spans="1:7" ht="63.75">
      <c r="A50" s="562" t="s">
        <v>562</v>
      </c>
      <c r="B50" s="527" t="s">
        <v>563</v>
      </c>
      <c r="C50" s="528" t="s">
        <v>376</v>
      </c>
      <c r="D50" s="528">
        <v>1</v>
      </c>
      <c r="E50" s="537"/>
      <c r="F50" s="899">
        <f t="shared" si="2"/>
        <v>0</v>
      </c>
      <c r="G50" s="689">
        <v>2</v>
      </c>
    </row>
    <row r="51" spans="1:7" ht="15">
      <c r="A51" s="562"/>
      <c r="B51" s="532"/>
      <c r="C51" s="528"/>
      <c r="D51" s="529"/>
      <c r="E51" s="530"/>
      <c r="F51" s="899"/>
    </row>
    <row r="52" spans="1:7" ht="114.75">
      <c r="A52" s="562"/>
      <c r="B52" s="532" t="s">
        <v>393</v>
      </c>
      <c r="C52" s="528"/>
      <c r="D52" s="529"/>
      <c r="E52" s="530"/>
      <c r="F52" s="899"/>
    </row>
    <row r="53" spans="1:7" ht="15">
      <c r="A53" s="562"/>
      <c r="B53" s="532"/>
      <c r="C53" s="528"/>
      <c r="D53" s="529"/>
      <c r="E53" s="530"/>
      <c r="F53" s="899"/>
    </row>
    <row r="54" spans="1:7" ht="114.75">
      <c r="A54" s="562" t="s">
        <v>564</v>
      </c>
      <c r="B54" s="570" t="s">
        <v>565</v>
      </c>
      <c r="C54" s="528"/>
      <c r="D54" s="529"/>
      <c r="E54" s="530"/>
      <c r="F54" s="899"/>
    </row>
    <row r="55" spans="1:7" ht="25.5">
      <c r="A55" s="803" t="s">
        <v>566</v>
      </c>
      <c r="B55" s="571" t="s">
        <v>567</v>
      </c>
      <c r="C55" s="572"/>
      <c r="D55" s="572"/>
      <c r="E55" s="573"/>
      <c r="F55" s="904"/>
    </row>
    <row r="56" spans="1:7">
      <c r="A56" s="804"/>
      <c r="B56" s="574" t="s">
        <v>568</v>
      </c>
      <c r="C56" s="575"/>
      <c r="D56" s="575"/>
      <c r="E56" s="576"/>
      <c r="F56" s="905"/>
    </row>
    <row r="57" spans="1:7" ht="25.5">
      <c r="A57" s="804"/>
      <c r="B57" s="577" t="s">
        <v>569</v>
      </c>
      <c r="C57" s="575"/>
      <c r="D57" s="575"/>
      <c r="E57" s="576"/>
      <c r="F57" s="905"/>
    </row>
    <row r="58" spans="1:7">
      <c r="A58" s="804"/>
      <c r="B58" s="578" t="s">
        <v>570</v>
      </c>
      <c r="C58" s="575"/>
      <c r="D58" s="575"/>
      <c r="E58" s="576"/>
      <c r="F58" s="905"/>
    </row>
    <row r="59" spans="1:7" ht="25.5">
      <c r="A59" s="804"/>
      <c r="B59" s="578" t="s">
        <v>571</v>
      </c>
      <c r="C59" s="575"/>
      <c r="D59" s="575"/>
      <c r="E59" s="576"/>
      <c r="F59" s="905"/>
    </row>
    <row r="60" spans="1:7">
      <c r="A60" s="804"/>
      <c r="B60" s="578" t="s">
        <v>572</v>
      </c>
      <c r="C60" s="575"/>
      <c r="D60" s="575"/>
      <c r="E60" s="576"/>
      <c r="F60" s="905"/>
    </row>
    <row r="61" spans="1:7">
      <c r="A61" s="804"/>
      <c r="B61" s="578" t="s">
        <v>459</v>
      </c>
      <c r="C61" s="575"/>
      <c r="D61" s="575"/>
      <c r="E61" s="576"/>
      <c r="F61" s="905"/>
    </row>
    <row r="62" spans="1:7">
      <c r="A62" s="804"/>
      <c r="B62" s="578" t="s">
        <v>460</v>
      </c>
      <c r="C62" s="575"/>
      <c r="D62" s="575"/>
      <c r="E62" s="576"/>
      <c r="F62" s="905"/>
    </row>
    <row r="63" spans="1:7">
      <c r="A63" s="804"/>
      <c r="B63" s="578" t="s">
        <v>470</v>
      </c>
      <c r="C63" s="575"/>
      <c r="D63" s="575"/>
      <c r="E63" s="576"/>
      <c r="F63" s="905"/>
    </row>
    <row r="64" spans="1:7">
      <c r="A64" s="804"/>
      <c r="B64" s="578" t="s">
        <v>573</v>
      </c>
      <c r="C64" s="575"/>
      <c r="D64" s="575"/>
      <c r="E64" s="576"/>
      <c r="F64" s="905"/>
    </row>
    <row r="65" spans="1:7">
      <c r="A65" s="804"/>
      <c r="B65" s="578" t="s">
        <v>463</v>
      </c>
      <c r="C65" s="575"/>
      <c r="D65" s="575"/>
      <c r="E65" s="576"/>
      <c r="F65" s="905"/>
    </row>
    <row r="66" spans="1:7">
      <c r="A66" s="804"/>
      <c r="B66" s="578" t="s">
        <v>574</v>
      </c>
      <c r="C66" s="575"/>
      <c r="D66" s="575"/>
      <c r="E66" s="576"/>
      <c r="F66" s="905"/>
    </row>
    <row r="67" spans="1:7">
      <c r="A67" s="804"/>
      <c r="B67" s="579" t="s">
        <v>575</v>
      </c>
      <c r="C67" s="575"/>
      <c r="D67" s="575"/>
      <c r="E67" s="576"/>
      <c r="F67" s="905"/>
    </row>
    <row r="68" spans="1:7">
      <c r="A68" s="804"/>
      <c r="B68" s="579" t="s">
        <v>576</v>
      </c>
      <c r="C68" s="575"/>
      <c r="D68" s="575"/>
      <c r="E68" s="576"/>
      <c r="F68" s="905"/>
    </row>
    <row r="69" spans="1:7">
      <c r="A69" s="804"/>
      <c r="B69" s="579" t="s">
        <v>577</v>
      </c>
      <c r="C69" s="575"/>
      <c r="D69" s="575"/>
      <c r="E69" s="576"/>
      <c r="F69" s="905"/>
    </row>
    <row r="70" spans="1:7">
      <c r="A70" s="804"/>
      <c r="B70" s="579" t="s">
        <v>578</v>
      </c>
      <c r="C70" s="575"/>
      <c r="D70" s="575"/>
      <c r="E70" s="576"/>
      <c r="F70" s="905"/>
    </row>
    <row r="71" spans="1:7" ht="25.5">
      <c r="A71" s="804"/>
      <c r="B71" s="579" t="s">
        <v>464</v>
      </c>
      <c r="C71" s="575"/>
      <c r="D71" s="575"/>
      <c r="E71" s="576"/>
      <c r="F71" s="905"/>
    </row>
    <row r="72" spans="1:7">
      <c r="A72" s="804"/>
      <c r="B72" s="579" t="s">
        <v>465</v>
      </c>
      <c r="C72" s="575"/>
      <c r="D72" s="575"/>
      <c r="E72" s="576"/>
      <c r="F72" s="905"/>
    </row>
    <row r="73" spans="1:7">
      <c r="A73" s="804"/>
      <c r="B73" s="579" t="s">
        <v>466</v>
      </c>
      <c r="C73" s="580"/>
      <c r="D73" s="575"/>
      <c r="E73" s="576"/>
      <c r="F73" s="906"/>
    </row>
    <row r="74" spans="1:7">
      <c r="A74" s="804"/>
      <c r="B74" s="574"/>
      <c r="C74" s="580"/>
      <c r="D74" s="575"/>
      <c r="E74" s="576"/>
      <c r="F74" s="906"/>
    </row>
    <row r="75" spans="1:7">
      <c r="A75" s="804"/>
      <c r="B75" s="581" t="s">
        <v>467</v>
      </c>
      <c r="C75" s="580"/>
      <c r="D75" s="575"/>
      <c r="E75" s="576"/>
      <c r="F75" s="906"/>
    </row>
    <row r="76" spans="1:7" ht="114.75">
      <c r="A76" s="804"/>
      <c r="B76" s="582" t="s">
        <v>468</v>
      </c>
      <c r="C76" s="583"/>
      <c r="D76" s="583"/>
      <c r="E76" s="584"/>
      <c r="F76" s="907"/>
    </row>
    <row r="77" spans="1:7">
      <c r="A77" s="585"/>
      <c r="B77" s="586" t="s">
        <v>469</v>
      </c>
      <c r="C77" s="587" t="s">
        <v>378</v>
      </c>
      <c r="D77" s="587">
        <v>12</v>
      </c>
      <c r="E77" s="588"/>
      <c r="F77" s="908">
        <f>D77*E77</f>
        <v>0</v>
      </c>
      <c r="G77" s="689">
        <v>2</v>
      </c>
    </row>
    <row r="78" spans="1:7" ht="38.25">
      <c r="A78" s="803" t="s">
        <v>579</v>
      </c>
      <c r="B78" s="589" t="s">
        <v>580</v>
      </c>
      <c r="C78" s="572"/>
      <c r="D78" s="572"/>
      <c r="E78" s="573"/>
      <c r="F78" s="904"/>
    </row>
    <row r="79" spans="1:7" ht="25.5">
      <c r="A79" s="804"/>
      <c r="B79" s="574" t="s">
        <v>471</v>
      </c>
      <c r="C79" s="575"/>
      <c r="D79" s="575"/>
      <c r="E79" s="576"/>
      <c r="F79" s="905"/>
    </row>
    <row r="80" spans="1:7">
      <c r="A80" s="804"/>
      <c r="B80" s="590" t="s">
        <v>581</v>
      </c>
      <c r="C80" s="575"/>
      <c r="D80" s="575"/>
      <c r="E80" s="576"/>
      <c r="F80" s="905"/>
    </row>
    <row r="81" spans="1:6">
      <c r="A81" s="804"/>
      <c r="B81" s="590" t="s">
        <v>582</v>
      </c>
      <c r="C81" s="575"/>
      <c r="D81" s="575"/>
      <c r="E81" s="576"/>
      <c r="F81" s="905"/>
    </row>
    <row r="82" spans="1:6">
      <c r="A82" s="804"/>
      <c r="B82" s="590" t="s">
        <v>583</v>
      </c>
      <c r="C82" s="575"/>
      <c r="D82" s="575"/>
      <c r="E82" s="576"/>
      <c r="F82" s="905"/>
    </row>
    <row r="83" spans="1:6">
      <c r="A83" s="804"/>
      <c r="B83" s="590" t="s">
        <v>584</v>
      </c>
      <c r="C83" s="575"/>
      <c r="D83" s="575"/>
      <c r="E83" s="576"/>
      <c r="F83" s="905"/>
    </row>
    <row r="84" spans="1:6">
      <c r="A84" s="804"/>
      <c r="B84" s="590" t="s">
        <v>585</v>
      </c>
      <c r="C84" s="575"/>
      <c r="D84" s="575"/>
      <c r="E84" s="576"/>
      <c r="F84" s="905"/>
    </row>
    <row r="85" spans="1:6">
      <c r="A85" s="804"/>
      <c r="B85" s="590" t="s">
        <v>472</v>
      </c>
      <c r="C85" s="575"/>
      <c r="D85" s="575"/>
      <c r="E85" s="576"/>
      <c r="F85" s="905"/>
    </row>
    <row r="86" spans="1:6">
      <c r="A86" s="804"/>
      <c r="B86" s="590" t="s">
        <v>461</v>
      </c>
      <c r="C86" s="575"/>
      <c r="D86" s="575"/>
      <c r="E86" s="576"/>
      <c r="F86" s="905"/>
    </row>
    <row r="87" spans="1:6">
      <c r="A87" s="804"/>
      <c r="B87" s="590" t="s">
        <v>586</v>
      </c>
      <c r="C87" s="575"/>
      <c r="D87" s="575"/>
      <c r="E87" s="576"/>
      <c r="F87" s="905"/>
    </row>
    <row r="88" spans="1:6">
      <c r="A88" s="804"/>
      <c r="B88" s="591" t="s">
        <v>587</v>
      </c>
      <c r="C88" s="575"/>
      <c r="D88" s="575"/>
      <c r="E88" s="576"/>
      <c r="F88" s="905"/>
    </row>
    <row r="89" spans="1:6">
      <c r="A89" s="804"/>
      <c r="B89" s="579" t="s">
        <v>465</v>
      </c>
      <c r="C89" s="575"/>
      <c r="D89" s="575"/>
      <c r="E89" s="576"/>
      <c r="F89" s="905"/>
    </row>
    <row r="90" spans="1:6">
      <c r="A90" s="804"/>
      <c r="B90" s="579" t="s">
        <v>473</v>
      </c>
      <c r="C90" s="580"/>
      <c r="D90" s="575"/>
      <c r="E90" s="576"/>
      <c r="F90" s="906"/>
    </row>
    <row r="91" spans="1:6" ht="75" customHeight="1">
      <c r="A91" s="804"/>
      <c r="B91" s="579" t="s">
        <v>707</v>
      </c>
      <c r="C91" s="580"/>
      <c r="D91" s="575"/>
      <c r="E91" s="576"/>
      <c r="F91" s="906"/>
    </row>
    <row r="92" spans="1:6" ht="21.75" customHeight="1">
      <c r="A92" s="804"/>
      <c r="B92" s="704" t="s">
        <v>700</v>
      </c>
      <c r="C92" s="580"/>
      <c r="D92" s="575"/>
      <c r="E92" s="576"/>
      <c r="F92" s="906"/>
    </row>
    <row r="93" spans="1:6">
      <c r="A93" s="804"/>
      <c r="B93" s="592"/>
      <c r="C93" s="580"/>
      <c r="D93" s="575"/>
      <c r="E93" s="576"/>
      <c r="F93" s="906"/>
    </row>
    <row r="94" spans="1:6">
      <c r="A94" s="804"/>
      <c r="B94" s="581" t="s">
        <v>467</v>
      </c>
      <c r="C94" s="580"/>
      <c r="D94" s="575"/>
      <c r="E94" s="576"/>
      <c r="F94" s="906"/>
    </row>
    <row r="95" spans="1:6" ht="114.75">
      <c r="A95" s="804"/>
      <c r="B95" s="582" t="s">
        <v>468</v>
      </c>
      <c r="C95" s="583"/>
      <c r="D95" s="583"/>
      <c r="E95" s="584"/>
      <c r="F95" s="907"/>
    </row>
    <row r="96" spans="1:6">
      <c r="A96" s="804"/>
      <c r="B96" s="592"/>
      <c r="C96" s="580"/>
      <c r="D96" s="575"/>
      <c r="E96" s="576"/>
      <c r="F96" s="906"/>
    </row>
    <row r="97" spans="1:7">
      <c r="A97" s="805"/>
      <c r="B97" s="586" t="s">
        <v>469</v>
      </c>
      <c r="C97" s="587" t="s">
        <v>378</v>
      </c>
      <c r="D97" s="587">
        <v>4</v>
      </c>
      <c r="E97" s="588"/>
      <c r="F97" s="908">
        <f>E97*D97</f>
        <v>0</v>
      </c>
      <c r="G97" s="689">
        <v>2</v>
      </c>
    </row>
    <row r="98" spans="1:7" ht="51">
      <c r="A98" s="803" t="s">
        <v>588</v>
      </c>
      <c r="B98" s="589" t="s">
        <v>589</v>
      </c>
      <c r="C98" s="572"/>
      <c r="D98" s="572"/>
      <c r="E98" s="573"/>
      <c r="F98" s="904"/>
    </row>
    <row r="99" spans="1:7" ht="25.5">
      <c r="A99" s="804"/>
      <c r="B99" s="577" t="s">
        <v>590</v>
      </c>
      <c r="C99" s="575"/>
      <c r="D99" s="575"/>
      <c r="E99" s="576"/>
      <c r="F99" s="905"/>
    </row>
    <row r="100" spans="1:7" ht="25.5">
      <c r="A100" s="804"/>
      <c r="B100" s="574" t="s">
        <v>471</v>
      </c>
      <c r="C100" s="575"/>
      <c r="D100" s="575"/>
      <c r="E100" s="576"/>
      <c r="F100" s="905"/>
    </row>
    <row r="101" spans="1:7">
      <c r="A101" s="804"/>
      <c r="B101" s="590" t="s">
        <v>591</v>
      </c>
      <c r="C101" s="575"/>
      <c r="D101" s="575"/>
      <c r="E101" s="576"/>
      <c r="F101" s="905"/>
    </row>
    <row r="102" spans="1:7">
      <c r="A102" s="804"/>
      <c r="B102" s="590" t="s">
        <v>592</v>
      </c>
      <c r="C102" s="575"/>
      <c r="D102" s="575"/>
      <c r="E102" s="576"/>
      <c r="F102" s="905"/>
    </row>
    <row r="103" spans="1:7">
      <c r="A103" s="804"/>
      <c r="B103" s="590" t="s">
        <v>583</v>
      </c>
      <c r="C103" s="575"/>
      <c r="D103" s="575"/>
      <c r="E103" s="576"/>
      <c r="F103" s="905"/>
    </row>
    <row r="104" spans="1:7">
      <c r="A104" s="804"/>
      <c r="B104" s="590" t="s">
        <v>584</v>
      </c>
      <c r="C104" s="575"/>
      <c r="D104" s="575"/>
      <c r="E104" s="576"/>
      <c r="F104" s="905"/>
    </row>
    <row r="105" spans="1:7">
      <c r="A105" s="804"/>
      <c r="B105" s="590" t="s">
        <v>593</v>
      </c>
      <c r="C105" s="575"/>
      <c r="D105" s="575"/>
      <c r="E105" s="576"/>
      <c r="F105" s="905"/>
    </row>
    <row r="106" spans="1:7">
      <c r="A106" s="804"/>
      <c r="B106" s="590" t="s">
        <v>472</v>
      </c>
      <c r="C106" s="575"/>
      <c r="D106" s="575"/>
      <c r="E106" s="576"/>
      <c r="F106" s="905"/>
    </row>
    <row r="107" spans="1:7">
      <c r="A107" s="804"/>
      <c r="B107" s="590" t="s">
        <v>461</v>
      </c>
      <c r="C107" s="575"/>
      <c r="D107" s="575"/>
      <c r="E107" s="576"/>
      <c r="F107" s="905"/>
    </row>
    <row r="108" spans="1:7">
      <c r="A108" s="804"/>
      <c r="B108" s="590" t="s">
        <v>462</v>
      </c>
      <c r="C108" s="575"/>
      <c r="D108" s="575"/>
      <c r="E108" s="576"/>
      <c r="F108" s="905"/>
    </row>
    <row r="109" spans="1:7">
      <c r="A109" s="804"/>
      <c r="B109" s="591" t="s">
        <v>594</v>
      </c>
      <c r="C109" s="575"/>
      <c r="D109" s="575"/>
      <c r="E109" s="576"/>
      <c r="F109" s="905"/>
    </row>
    <row r="110" spans="1:7">
      <c r="A110" s="804"/>
      <c r="B110" s="579" t="s">
        <v>465</v>
      </c>
      <c r="C110" s="575"/>
      <c r="D110" s="575"/>
      <c r="E110" s="576"/>
      <c r="F110" s="905"/>
    </row>
    <row r="111" spans="1:7">
      <c r="A111" s="804"/>
      <c r="B111" s="579" t="s">
        <v>474</v>
      </c>
      <c r="C111" s="580"/>
      <c r="D111" s="575"/>
      <c r="E111" s="576"/>
      <c r="F111" s="906"/>
    </row>
    <row r="112" spans="1:7" ht="20.25" customHeight="1">
      <c r="A112" s="804"/>
      <c r="B112" s="704" t="s">
        <v>700</v>
      </c>
      <c r="C112" s="580"/>
      <c r="D112" s="575"/>
      <c r="E112" s="576"/>
      <c r="F112" s="906"/>
    </row>
    <row r="113" spans="1:7">
      <c r="A113" s="804"/>
      <c r="B113" s="592"/>
      <c r="C113" s="580"/>
      <c r="D113" s="575"/>
      <c r="E113" s="576"/>
      <c r="F113" s="906"/>
    </row>
    <row r="114" spans="1:7">
      <c r="A114" s="804"/>
      <c r="B114" s="581" t="s">
        <v>467</v>
      </c>
      <c r="C114" s="580"/>
      <c r="D114" s="575"/>
      <c r="E114" s="576"/>
      <c r="F114" s="906"/>
    </row>
    <row r="115" spans="1:7" ht="114.75">
      <c r="A115" s="804"/>
      <c r="B115" s="582" t="s">
        <v>468</v>
      </c>
      <c r="C115" s="583"/>
      <c r="D115" s="583"/>
      <c r="E115" s="584"/>
      <c r="F115" s="907"/>
    </row>
    <row r="116" spans="1:7">
      <c r="A116" s="804"/>
      <c r="B116" s="592"/>
      <c r="C116" s="580"/>
      <c r="D116" s="575"/>
      <c r="E116" s="576"/>
      <c r="F116" s="906"/>
    </row>
    <row r="117" spans="1:7">
      <c r="A117" s="805"/>
      <c r="B117" s="586" t="s">
        <v>469</v>
      </c>
      <c r="C117" s="587" t="s">
        <v>378</v>
      </c>
      <c r="D117" s="587">
        <v>1</v>
      </c>
      <c r="E117" s="588"/>
      <c r="F117" s="908">
        <f>E117*D117</f>
        <v>0</v>
      </c>
      <c r="G117" s="689">
        <v>2</v>
      </c>
    </row>
    <row r="118" spans="1:7" ht="25.5">
      <c r="A118" s="803" t="s">
        <v>595</v>
      </c>
      <c r="B118" s="589" t="s">
        <v>596</v>
      </c>
      <c r="C118" s="572"/>
      <c r="D118" s="572"/>
      <c r="E118" s="573"/>
      <c r="F118" s="904"/>
    </row>
    <row r="119" spans="1:7">
      <c r="A119" s="804"/>
      <c r="B119" s="574" t="s">
        <v>597</v>
      </c>
      <c r="C119" s="575"/>
      <c r="D119" s="575"/>
      <c r="E119" s="576"/>
      <c r="F119" s="905"/>
    </row>
    <row r="120" spans="1:7">
      <c r="A120" s="805"/>
      <c r="B120" s="586" t="s">
        <v>469</v>
      </c>
      <c r="C120" s="587" t="s">
        <v>378</v>
      </c>
      <c r="D120" s="587">
        <v>1</v>
      </c>
      <c r="E120" s="588"/>
      <c r="F120" s="908">
        <f>E120*D120</f>
        <v>0</v>
      </c>
      <c r="G120" s="689">
        <v>2</v>
      </c>
    </row>
    <row r="121" spans="1:7" ht="25.5">
      <c r="A121" s="798" t="s">
        <v>598</v>
      </c>
      <c r="B121" s="589" t="s">
        <v>599</v>
      </c>
      <c r="C121" s="572"/>
      <c r="D121" s="572"/>
      <c r="E121" s="573"/>
      <c r="F121" s="904"/>
    </row>
    <row r="122" spans="1:7" ht="25.5">
      <c r="A122" s="799"/>
      <c r="B122" s="574" t="s">
        <v>471</v>
      </c>
      <c r="C122" s="575"/>
      <c r="D122" s="575"/>
      <c r="E122" s="576"/>
      <c r="F122" s="905"/>
    </row>
    <row r="123" spans="1:7">
      <c r="A123" s="799"/>
      <c r="B123" s="590" t="s">
        <v>591</v>
      </c>
      <c r="C123" s="575"/>
      <c r="D123" s="575"/>
      <c r="E123" s="576"/>
      <c r="F123" s="905"/>
    </row>
    <row r="124" spans="1:7">
      <c r="A124" s="799"/>
      <c r="B124" s="590" t="s">
        <v>583</v>
      </c>
      <c r="C124" s="575"/>
      <c r="D124" s="575"/>
      <c r="E124" s="576"/>
      <c r="F124" s="905"/>
    </row>
    <row r="125" spans="1:7">
      <c r="A125" s="799"/>
      <c r="B125" s="590" t="s">
        <v>584</v>
      </c>
      <c r="C125" s="575"/>
      <c r="D125" s="575"/>
      <c r="E125" s="576"/>
      <c r="F125" s="905"/>
    </row>
    <row r="126" spans="1:7">
      <c r="A126" s="799"/>
      <c r="B126" s="590" t="s">
        <v>593</v>
      </c>
      <c r="C126" s="575"/>
      <c r="D126" s="575"/>
      <c r="E126" s="576"/>
      <c r="F126" s="905"/>
    </row>
    <row r="127" spans="1:7">
      <c r="A127" s="799"/>
      <c r="B127" s="590" t="s">
        <v>472</v>
      </c>
      <c r="C127" s="575"/>
      <c r="D127" s="575"/>
      <c r="E127" s="576"/>
      <c r="F127" s="905"/>
    </row>
    <row r="128" spans="1:7">
      <c r="A128" s="799"/>
      <c r="B128" s="590" t="s">
        <v>461</v>
      </c>
      <c r="C128" s="575"/>
      <c r="D128" s="575"/>
      <c r="E128" s="576"/>
      <c r="F128" s="905"/>
    </row>
    <row r="129" spans="1:7">
      <c r="A129" s="799"/>
      <c r="B129" s="590" t="s">
        <v>462</v>
      </c>
      <c r="C129" s="575"/>
      <c r="D129" s="575"/>
      <c r="E129" s="576"/>
      <c r="F129" s="905"/>
    </row>
    <row r="130" spans="1:7">
      <c r="A130" s="799"/>
      <c r="B130" s="591" t="s">
        <v>594</v>
      </c>
      <c r="C130" s="575"/>
      <c r="D130" s="575"/>
      <c r="E130" s="576"/>
      <c r="F130" s="905"/>
    </row>
    <row r="131" spans="1:7">
      <c r="A131" s="799"/>
      <c r="B131" s="579" t="s">
        <v>465</v>
      </c>
      <c r="C131" s="575"/>
      <c r="D131" s="575"/>
      <c r="E131" s="576"/>
      <c r="F131" s="905"/>
    </row>
    <row r="132" spans="1:7">
      <c r="A132" s="799"/>
      <c r="B132" s="579" t="s">
        <v>475</v>
      </c>
      <c r="C132" s="580"/>
      <c r="D132" s="575"/>
      <c r="E132" s="576"/>
      <c r="F132" s="906"/>
    </row>
    <row r="133" spans="1:7">
      <c r="A133" s="799"/>
      <c r="B133" s="592"/>
      <c r="C133" s="580"/>
      <c r="D133" s="575"/>
      <c r="E133" s="576"/>
      <c r="F133" s="906"/>
    </row>
    <row r="134" spans="1:7">
      <c r="A134" s="799"/>
      <c r="B134" s="581" t="s">
        <v>467</v>
      </c>
      <c r="C134" s="580"/>
      <c r="D134" s="575"/>
      <c r="E134" s="576"/>
      <c r="F134" s="906"/>
    </row>
    <row r="135" spans="1:7" ht="114.75">
      <c r="A135" s="799"/>
      <c r="B135" s="582" t="s">
        <v>468</v>
      </c>
      <c r="C135" s="583"/>
      <c r="D135" s="583"/>
      <c r="E135" s="584"/>
      <c r="F135" s="907"/>
    </row>
    <row r="136" spans="1:7">
      <c r="A136" s="799"/>
      <c r="B136" s="592"/>
      <c r="C136" s="580"/>
      <c r="D136" s="575"/>
      <c r="E136" s="576"/>
      <c r="F136" s="906"/>
    </row>
    <row r="137" spans="1:7">
      <c r="A137" s="800"/>
      <c r="B137" s="586" t="s">
        <v>469</v>
      </c>
      <c r="C137" s="587" t="s">
        <v>378</v>
      </c>
      <c r="D137" s="587">
        <v>2</v>
      </c>
      <c r="E137" s="588"/>
      <c r="F137" s="908"/>
      <c r="G137" s="689">
        <v>2</v>
      </c>
    </row>
    <row r="138" spans="1:7" ht="25.5">
      <c r="A138" s="801" t="s">
        <v>600</v>
      </c>
      <c r="B138" s="593" t="s">
        <v>601</v>
      </c>
      <c r="C138" s="572"/>
      <c r="D138" s="572"/>
      <c r="E138" s="573"/>
      <c r="F138" s="904"/>
    </row>
    <row r="139" spans="1:7" ht="25.5">
      <c r="A139" s="802"/>
      <c r="B139" s="577" t="s">
        <v>602</v>
      </c>
      <c r="C139" s="575"/>
      <c r="D139" s="575"/>
      <c r="E139" s="576"/>
      <c r="F139" s="905"/>
    </row>
    <row r="140" spans="1:7">
      <c r="A140" s="802"/>
      <c r="B140" s="592" t="s">
        <v>603</v>
      </c>
      <c r="C140" s="575"/>
      <c r="D140" s="575"/>
      <c r="E140" s="576"/>
      <c r="F140" s="905"/>
    </row>
    <row r="141" spans="1:7">
      <c r="A141" s="802"/>
      <c r="B141" s="592" t="s">
        <v>604</v>
      </c>
      <c r="C141" s="575"/>
      <c r="D141" s="575"/>
      <c r="E141" s="576"/>
      <c r="F141" s="905"/>
    </row>
    <row r="142" spans="1:7">
      <c r="A142" s="802"/>
      <c r="B142" s="592" t="s">
        <v>605</v>
      </c>
      <c r="C142" s="575"/>
      <c r="D142" s="575"/>
      <c r="E142" s="576"/>
      <c r="F142" s="905"/>
    </row>
    <row r="143" spans="1:7">
      <c r="A143" s="802"/>
      <c r="B143" s="594" t="s">
        <v>606</v>
      </c>
      <c r="C143" s="575"/>
      <c r="D143" s="575"/>
      <c r="E143" s="576"/>
      <c r="F143" s="905"/>
    </row>
    <row r="144" spans="1:7">
      <c r="A144" s="802"/>
      <c r="B144" s="592" t="s">
        <v>607</v>
      </c>
      <c r="C144" s="575"/>
      <c r="D144" s="575"/>
      <c r="E144" s="576"/>
      <c r="F144" s="905"/>
    </row>
    <row r="145" spans="1:7">
      <c r="A145" s="802"/>
      <c r="B145" s="592" t="s">
        <v>608</v>
      </c>
      <c r="C145" s="575"/>
      <c r="D145" s="575"/>
      <c r="E145" s="576"/>
      <c r="F145" s="905"/>
    </row>
    <row r="146" spans="1:7">
      <c r="A146" s="802"/>
      <c r="B146" s="574" t="s">
        <v>609</v>
      </c>
      <c r="C146" s="575"/>
      <c r="D146" s="575"/>
      <c r="E146" s="576"/>
      <c r="F146" s="905"/>
    </row>
    <row r="147" spans="1:7">
      <c r="A147" s="802"/>
      <c r="B147" s="592" t="s">
        <v>610</v>
      </c>
      <c r="C147" s="575"/>
      <c r="D147" s="575"/>
      <c r="E147" s="576"/>
      <c r="F147" s="905"/>
    </row>
    <row r="148" spans="1:7">
      <c r="A148" s="802"/>
      <c r="B148" s="595" t="s">
        <v>611</v>
      </c>
      <c r="C148" s="575"/>
      <c r="D148" s="575"/>
      <c r="E148" s="576"/>
      <c r="F148" s="905"/>
    </row>
    <row r="149" spans="1:7">
      <c r="A149" s="802"/>
      <c r="B149" s="592" t="s">
        <v>612</v>
      </c>
      <c r="C149" s="575"/>
      <c r="D149" s="575"/>
      <c r="E149" s="576"/>
      <c r="F149" s="905"/>
    </row>
    <row r="150" spans="1:7">
      <c r="A150" s="802"/>
      <c r="B150" s="592" t="s">
        <v>613</v>
      </c>
      <c r="C150" s="575"/>
      <c r="D150" s="575"/>
      <c r="E150" s="576"/>
      <c r="F150" s="905"/>
    </row>
    <row r="151" spans="1:7" ht="38.25">
      <c r="A151" s="802"/>
      <c r="B151" s="592" t="s">
        <v>614</v>
      </c>
      <c r="C151" s="575"/>
      <c r="D151" s="575"/>
      <c r="E151" s="576"/>
      <c r="F151" s="905"/>
    </row>
    <row r="152" spans="1:7">
      <c r="A152" s="802"/>
      <c r="B152" s="596" t="s">
        <v>615</v>
      </c>
      <c r="C152" s="575"/>
      <c r="D152" s="575"/>
      <c r="E152" s="576"/>
      <c r="F152" s="905"/>
    </row>
    <row r="153" spans="1:7" ht="25.5">
      <c r="A153" s="802"/>
      <c r="B153" s="592" t="s">
        <v>616</v>
      </c>
      <c r="C153" s="575"/>
      <c r="D153" s="575"/>
      <c r="E153" s="576"/>
      <c r="F153" s="905"/>
    </row>
    <row r="154" spans="1:7" ht="25.5">
      <c r="A154" s="802"/>
      <c r="B154" s="592" t="s">
        <v>617</v>
      </c>
      <c r="C154" s="575"/>
      <c r="D154" s="575"/>
      <c r="E154" s="576"/>
      <c r="F154" s="905"/>
    </row>
    <row r="155" spans="1:7" ht="25.5">
      <c r="A155" s="597"/>
      <c r="B155" s="598" t="s">
        <v>618</v>
      </c>
      <c r="C155" s="575"/>
      <c r="D155" s="575"/>
      <c r="E155" s="576"/>
      <c r="F155" s="905"/>
    </row>
    <row r="156" spans="1:7">
      <c r="A156" s="597"/>
      <c r="B156" s="598" t="s">
        <v>619</v>
      </c>
      <c r="C156" s="575"/>
      <c r="D156" s="575"/>
      <c r="E156" s="576"/>
      <c r="F156" s="905"/>
    </row>
    <row r="157" spans="1:7">
      <c r="A157" s="597"/>
      <c r="B157" s="598"/>
      <c r="C157" s="575"/>
      <c r="D157" s="575"/>
      <c r="E157" s="576"/>
      <c r="F157" s="905"/>
    </row>
    <row r="158" spans="1:7">
      <c r="A158" s="599"/>
      <c r="B158" s="600" t="s">
        <v>620</v>
      </c>
      <c r="C158" s="601" t="s">
        <v>4</v>
      </c>
      <c r="D158" s="601">
        <v>2</v>
      </c>
      <c r="E158" s="602"/>
      <c r="F158" s="909"/>
      <c r="G158" s="689">
        <v>2</v>
      </c>
    </row>
    <row r="159" spans="1:7" ht="15">
      <c r="A159" s="562"/>
      <c r="B159" s="547"/>
      <c r="C159" s="528"/>
      <c r="D159" s="529"/>
      <c r="E159" s="530"/>
      <c r="F159" s="899"/>
    </row>
    <row r="160" spans="1:7" ht="38.25">
      <c r="A160" s="562" t="s">
        <v>621</v>
      </c>
      <c r="B160" s="532" t="s">
        <v>622</v>
      </c>
      <c r="C160" s="528" t="s">
        <v>378</v>
      </c>
      <c r="D160" s="528">
        <v>1</v>
      </c>
      <c r="E160" s="537"/>
      <c r="F160" s="901">
        <f>D160*E160</f>
        <v>0</v>
      </c>
      <c r="G160" s="689">
        <v>2</v>
      </c>
    </row>
    <row r="161" spans="1:7" ht="15.75">
      <c r="A161" s="562"/>
      <c r="B161" s="603"/>
      <c r="C161" s="529"/>
      <c r="D161" s="529"/>
      <c r="E161" s="530"/>
      <c r="F161" s="899">
        <f>SUM(F37:F160)</f>
        <v>0</v>
      </c>
    </row>
    <row r="162" spans="1:7" ht="47.25">
      <c r="A162" s="560" t="s">
        <v>128</v>
      </c>
      <c r="B162" s="604" t="s">
        <v>394</v>
      </c>
      <c r="C162" s="529"/>
      <c r="D162" s="529"/>
      <c r="E162" s="903">
        <f>F161</f>
        <v>0</v>
      </c>
      <c r="F162" s="903"/>
    </row>
    <row r="163" spans="1:7" ht="15.75">
      <c r="A163" s="605"/>
      <c r="B163" s="606"/>
      <c r="C163" s="557"/>
      <c r="D163" s="557"/>
      <c r="E163" s="558"/>
      <c r="F163" s="558"/>
    </row>
    <row r="164" spans="1:7" ht="15.75">
      <c r="A164" s="560" t="s">
        <v>13</v>
      </c>
      <c r="B164" s="607" t="s">
        <v>395</v>
      </c>
      <c r="C164" s="529"/>
      <c r="D164" s="529"/>
      <c r="E164" s="530"/>
      <c r="F164" s="530"/>
    </row>
    <row r="165" spans="1:7" ht="15">
      <c r="A165" s="526"/>
      <c r="B165" s="532"/>
      <c r="C165" s="528"/>
      <c r="D165" s="529"/>
      <c r="E165" s="530"/>
      <c r="F165" s="530"/>
    </row>
    <row r="166" spans="1:7" ht="38.25">
      <c r="A166" s="562" t="s">
        <v>396</v>
      </c>
      <c r="B166" s="527" t="s">
        <v>476</v>
      </c>
      <c r="C166" s="528" t="s">
        <v>378</v>
      </c>
      <c r="D166" s="529">
        <v>2</v>
      </c>
      <c r="E166" s="530"/>
      <c r="F166" s="899">
        <f t="shared" ref="F166:F178" si="4">D166*E166</f>
        <v>0</v>
      </c>
      <c r="G166" s="688">
        <v>1</v>
      </c>
    </row>
    <row r="167" spans="1:7" ht="15">
      <c r="A167" s="562"/>
      <c r="B167" s="532"/>
      <c r="C167" s="528"/>
      <c r="D167" s="529"/>
      <c r="E167" s="530"/>
      <c r="F167" s="899"/>
    </row>
    <row r="168" spans="1:7" ht="38.25">
      <c r="A168" s="562" t="s">
        <v>397</v>
      </c>
      <c r="B168" s="532" t="s">
        <v>623</v>
      </c>
      <c r="C168" s="528" t="s">
        <v>232</v>
      </c>
      <c r="D168" s="529">
        <v>50</v>
      </c>
      <c r="E168" s="530"/>
      <c r="F168" s="899">
        <f t="shared" ref="F168" si="5">D168*E168</f>
        <v>0</v>
      </c>
      <c r="G168" s="688">
        <v>1</v>
      </c>
    </row>
    <row r="169" spans="1:7" ht="15">
      <c r="A169" s="562"/>
      <c r="B169" s="532"/>
      <c r="C169" s="528"/>
      <c r="D169" s="529"/>
      <c r="E169" s="530"/>
      <c r="F169" s="899"/>
    </row>
    <row r="170" spans="1:7" ht="76.5">
      <c r="A170" s="562"/>
      <c r="B170" s="608" t="s">
        <v>624</v>
      </c>
      <c r="C170" s="528"/>
      <c r="D170" s="529"/>
      <c r="E170" s="530"/>
      <c r="F170" s="899"/>
    </row>
    <row r="171" spans="1:7" ht="15">
      <c r="A171" s="562"/>
      <c r="B171" s="532"/>
      <c r="C171" s="528"/>
      <c r="D171" s="529"/>
      <c r="E171" s="530"/>
      <c r="F171" s="899"/>
    </row>
    <row r="172" spans="1:7" ht="15">
      <c r="A172" s="562" t="s">
        <v>398</v>
      </c>
      <c r="B172" s="609" t="s">
        <v>625</v>
      </c>
      <c r="C172" s="528" t="s">
        <v>232</v>
      </c>
      <c r="D172" s="529">
        <v>70</v>
      </c>
      <c r="E172" s="530"/>
      <c r="F172" s="899">
        <f t="shared" si="4"/>
        <v>0</v>
      </c>
      <c r="G172" s="689">
        <v>2</v>
      </c>
    </row>
    <row r="173" spans="1:7" ht="15">
      <c r="A173" s="562"/>
      <c r="B173" s="532"/>
      <c r="C173" s="528"/>
      <c r="D173" s="529"/>
      <c r="E173" s="530"/>
      <c r="F173" s="899"/>
    </row>
    <row r="174" spans="1:7" ht="15">
      <c r="A174" s="562" t="s">
        <v>399</v>
      </c>
      <c r="B174" s="609" t="s">
        <v>400</v>
      </c>
      <c r="C174" s="528" t="s">
        <v>232</v>
      </c>
      <c r="D174" s="529">
        <v>120</v>
      </c>
      <c r="E174" s="530"/>
      <c r="F174" s="899">
        <f t="shared" si="4"/>
        <v>0</v>
      </c>
      <c r="G174" s="689">
        <v>2</v>
      </c>
    </row>
    <row r="175" spans="1:7" ht="15">
      <c r="A175" s="562"/>
      <c r="B175" s="532"/>
      <c r="C175" s="528"/>
      <c r="D175" s="529"/>
      <c r="E175" s="530"/>
      <c r="F175" s="899"/>
    </row>
    <row r="176" spans="1:7" ht="15">
      <c r="A176" s="562" t="s">
        <v>626</v>
      </c>
      <c r="B176" s="532" t="s">
        <v>401</v>
      </c>
      <c r="C176" s="528" t="s">
        <v>232</v>
      </c>
      <c r="D176" s="529">
        <v>120</v>
      </c>
      <c r="E176" s="530"/>
      <c r="F176" s="899">
        <f t="shared" si="4"/>
        <v>0</v>
      </c>
      <c r="G176" s="688">
        <v>1</v>
      </c>
    </row>
    <row r="177" spans="1:7" ht="15">
      <c r="A177" s="562"/>
      <c r="B177" s="532"/>
      <c r="C177" s="528"/>
      <c r="D177" s="529"/>
      <c r="E177" s="530"/>
      <c r="F177" s="899"/>
    </row>
    <row r="178" spans="1:7" ht="63.75">
      <c r="A178" s="562" t="s">
        <v>627</v>
      </c>
      <c r="B178" s="610" t="s">
        <v>402</v>
      </c>
      <c r="C178" s="528" t="s">
        <v>230</v>
      </c>
      <c r="D178" s="528">
        <v>1</v>
      </c>
      <c r="E178" s="611"/>
      <c r="F178" s="899">
        <f t="shared" si="4"/>
        <v>0</v>
      </c>
      <c r="G178" s="689">
        <v>2</v>
      </c>
    </row>
    <row r="179" spans="1:7" ht="15">
      <c r="A179" s="526"/>
      <c r="B179" s="532"/>
      <c r="C179" s="528"/>
      <c r="D179" s="529"/>
      <c r="E179" s="530"/>
      <c r="F179" s="531">
        <f>SUM(F165:F178)</f>
        <v>0</v>
      </c>
    </row>
    <row r="180" spans="1:7" ht="15.75">
      <c r="A180" s="560" t="s">
        <v>13</v>
      </c>
      <c r="B180" s="553" t="s">
        <v>403</v>
      </c>
      <c r="C180" s="529"/>
      <c r="D180" s="529"/>
      <c r="E180" s="910">
        <f>F179</f>
        <v>0</v>
      </c>
      <c r="F180" s="911"/>
    </row>
    <row r="181" spans="1:7" ht="15.75">
      <c r="A181" s="605"/>
      <c r="B181" s="612"/>
      <c r="C181" s="557"/>
      <c r="D181" s="557"/>
      <c r="E181" s="558"/>
      <c r="F181" s="558"/>
    </row>
    <row r="182" spans="1:7" ht="15.75">
      <c r="A182" s="560" t="s">
        <v>14</v>
      </c>
      <c r="B182" s="607" t="s">
        <v>406</v>
      </c>
      <c r="C182" s="529"/>
      <c r="D182" s="529"/>
      <c r="E182" s="530"/>
      <c r="F182" s="530"/>
    </row>
    <row r="183" spans="1:7" ht="89.25">
      <c r="A183" s="528"/>
      <c r="B183" s="613" t="s">
        <v>628</v>
      </c>
      <c r="C183" s="528"/>
      <c r="D183" s="529"/>
      <c r="E183" s="530"/>
      <c r="F183" s="530"/>
    </row>
    <row r="184" spans="1:7" ht="15">
      <c r="A184" s="526"/>
      <c r="B184" s="609"/>
      <c r="C184" s="528"/>
      <c r="D184" s="529"/>
      <c r="E184" s="530"/>
      <c r="F184" s="530"/>
    </row>
    <row r="185" spans="1:7" ht="25.5">
      <c r="A185" s="528" t="s">
        <v>404</v>
      </c>
      <c r="B185" s="614" t="s">
        <v>629</v>
      </c>
      <c r="C185" s="548" t="s">
        <v>232</v>
      </c>
      <c r="D185" s="548">
        <v>50</v>
      </c>
      <c r="E185" s="549"/>
      <c r="F185" s="899">
        <f t="shared" ref="F185:F196" si="6">D185*E185</f>
        <v>0</v>
      </c>
      <c r="G185" s="688">
        <v>1</v>
      </c>
    </row>
    <row r="186" spans="1:7" ht="15">
      <c r="A186" s="526"/>
      <c r="B186" s="614"/>
      <c r="C186" s="548"/>
      <c r="D186" s="548"/>
      <c r="E186" s="549"/>
      <c r="F186" s="899"/>
    </row>
    <row r="187" spans="1:7" ht="114.75">
      <c r="A187" s="526"/>
      <c r="B187" s="410" t="s">
        <v>630</v>
      </c>
      <c r="C187" s="548"/>
      <c r="D187" s="548"/>
      <c r="E187" s="549"/>
      <c r="F187" s="899"/>
    </row>
    <row r="188" spans="1:7" ht="15">
      <c r="A188" s="526"/>
      <c r="B188" s="411" t="s">
        <v>631</v>
      </c>
      <c r="C188" s="548"/>
      <c r="D188" s="548"/>
      <c r="E188" s="549"/>
      <c r="F188" s="899"/>
    </row>
    <row r="189" spans="1:7" ht="15">
      <c r="A189" s="526"/>
      <c r="B189" s="411"/>
      <c r="C189" s="548"/>
      <c r="D189" s="548"/>
      <c r="E189" s="549"/>
      <c r="F189" s="899"/>
    </row>
    <row r="190" spans="1:7" ht="25.5">
      <c r="A190" s="528" t="s">
        <v>632</v>
      </c>
      <c r="B190" s="615" t="s">
        <v>407</v>
      </c>
      <c r="C190" s="548" t="s">
        <v>23</v>
      </c>
      <c r="D190" s="548">
        <v>6</v>
      </c>
      <c r="E190" s="549"/>
      <c r="F190" s="899">
        <f t="shared" si="6"/>
        <v>0</v>
      </c>
      <c r="G190" s="688">
        <v>1</v>
      </c>
    </row>
    <row r="191" spans="1:7" ht="15">
      <c r="A191" s="526"/>
      <c r="B191" s="615"/>
      <c r="C191" s="548"/>
      <c r="D191" s="548"/>
      <c r="E191" s="549"/>
      <c r="F191" s="899"/>
    </row>
    <row r="192" spans="1:7" ht="24">
      <c r="A192" s="528" t="s">
        <v>633</v>
      </c>
      <c r="B192" s="569" t="s">
        <v>477</v>
      </c>
      <c r="C192" s="566" t="s">
        <v>232</v>
      </c>
      <c r="D192" s="548">
        <v>50</v>
      </c>
      <c r="E192" s="549"/>
      <c r="F192" s="899">
        <f t="shared" si="6"/>
        <v>0</v>
      </c>
      <c r="G192" s="688">
        <v>1</v>
      </c>
    </row>
    <row r="193" spans="1:7" ht="15">
      <c r="A193" s="526"/>
      <c r="B193" s="569"/>
      <c r="C193" s="566"/>
      <c r="D193" s="548"/>
      <c r="E193" s="549"/>
      <c r="F193" s="899"/>
    </row>
    <row r="194" spans="1:7" ht="24">
      <c r="A194" s="528" t="s">
        <v>634</v>
      </c>
      <c r="B194" s="616" t="s">
        <v>408</v>
      </c>
      <c r="C194" s="566" t="s">
        <v>232</v>
      </c>
      <c r="D194" s="548">
        <v>50</v>
      </c>
      <c r="E194" s="549"/>
      <c r="F194" s="899">
        <f t="shared" si="6"/>
        <v>0</v>
      </c>
      <c r="G194" s="688">
        <v>1</v>
      </c>
    </row>
    <row r="195" spans="1:7" ht="15">
      <c r="A195" s="526"/>
      <c r="B195" s="532"/>
      <c r="C195" s="528"/>
      <c r="D195" s="529"/>
      <c r="E195" s="530"/>
      <c r="F195" s="899"/>
    </row>
    <row r="196" spans="1:7" ht="25.5">
      <c r="A196" s="528" t="s">
        <v>635</v>
      </c>
      <c r="B196" s="617" t="s">
        <v>409</v>
      </c>
      <c r="C196" s="618" t="s">
        <v>4</v>
      </c>
      <c r="D196" s="619">
        <v>50</v>
      </c>
      <c r="E196" s="530"/>
      <c r="F196" s="899">
        <f t="shared" si="6"/>
        <v>0</v>
      </c>
      <c r="G196" s="688">
        <v>1</v>
      </c>
    </row>
    <row r="197" spans="1:7" ht="15">
      <c r="A197" s="526"/>
      <c r="B197" s="532"/>
      <c r="C197" s="528"/>
      <c r="D197" s="529"/>
      <c r="E197" s="530"/>
      <c r="F197" s="899"/>
    </row>
    <row r="198" spans="1:7" ht="25.5">
      <c r="A198" s="620" t="s">
        <v>636</v>
      </c>
      <c r="B198" s="621" t="s">
        <v>637</v>
      </c>
      <c r="C198" s="548" t="s">
        <v>232</v>
      </c>
      <c r="D198" s="548">
        <v>80</v>
      </c>
      <c r="E198" s="549"/>
      <c r="F198" s="899">
        <f t="shared" ref="F198" si="7">D198*E198</f>
        <v>0</v>
      </c>
      <c r="G198" s="688">
        <v>1</v>
      </c>
    </row>
    <row r="199" spans="1:7" ht="15">
      <c r="A199" s="526"/>
      <c r="B199" s="532"/>
      <c r="C199" s="528"/>
      <c r="D199" s="529"/>
      <c r="E199" s="530"/>
      <c r="F199" s="899"/>
    </row>
    <row r="200" spans="1:7" ht="38.25">
      <c r="A200" s="528" t="s">
        <v>638</v>
      </c>
      <c r="B200" s="408" t="s">
        <v>639</v>
      </c>
      <c r="C200" s="409" t="s">
        <v>232</v>
      </c>
      <c r="D200" s="529">
        <v>130</v>
      </c>
      <c r="E200" s="622"/>
      <c r="F200" s="899">
        <f t="shared" ref="F200" si="8">D200*E200</f>
        <v>0</v>
      </c>
      <c r="G200" s="688">
        <v>1</v>
      </c>
    </row>
    <row r="201" spans="1:7" ht="15">
      <c r="A201" s="526"/>
      <c r="B201" s="532"/>
      <c r="C201" s="528"/>
      <c r="D201" s="529"/>
      <c r="E201" s="530"/>
      <c r="F201" s="899"/>
    </row>
    <row r="202" spans="1:7" ht="25.5">
      <c r="A202" s="562" t="s">
        <v>640</v>
      </c>
      <c r="B202" s="617" t="s">
        <v>410</v>
      </c>
      <c r="C202" s="528" t="s">
        <v>376</v>
      </c>
      <c r="D202" s="529">
        <v>1</v>
      </c>
      <c r="E202" s="530"/>
      <c r="F202" s="899">
        <f>D202*E202</f>
        <v>0</v>
      </c>
      <c r="G202" s="688">
        <v>1</v>
      </c>
    </row>
    <row r="203" spans="1:7" ht="15">
      <c r="A203" s="526"/>
      <c r="B203" s="617"/>
      <c r="C203" s="528"/>
      <c r="D203" s="529"/>
      <c r="E203" s="530"/>
      <c r="F203" s="899"/>
    </row>
    <row r="204" spans="1:7" ht="15.75">
      <c r="A204" s="526"/>
      <c r="B204" s="603"/>
      <c r="C204" s="528"/>
      <c r="D204" s="529"/>
      <c r="E204" s="530"/>
      <c r="F204" s="899">
        <f>SUM(F184:F203)</f>
        <v>0</v>
      </c>
    </row>
    <row r="205" spans="1:7" ht="31.5">
      <c r="A205" s="560" t="s">
        <v>14</v>
      </c>
      <c r="B205" s="524" t="s">
        <v>411</v>
      </c>
      <c r="C205" s="529"/>
      <c r="D205" s="529"/>
      <c r="E205" s="903">
        <f>F204</f>
        <v>0</v>
      </c>
      <c r="F205" s="903"/>
    </row>
    <row r="206" spans="1:7" ht="15.75">
      <c r="A206" s="623"/>
      <c r="B206" s="624"/>
      <c r="C206" s="557"/>
      <c r="D206" s="557"/>
      <c r="E206" s="558"/>
      <c r="F206" s="558"/>
    </row>
    <row r="207" spans="1:7" ht="15.75">
      <c r="A207" s="526"/>
      <c r="B207" s="625"/>
      <c r="C207" s="529"/>
      <c r="D207" s="529"/>
      <c r="E207" s="530"/>
      <c r="F207" s="530"/>
    </row>
    <row r="208" spans="1:7" ht="15.75">
      <c r="A208" s="560" t="s">
        <v>12</v>
      </c>
      <c r="B208" s="524" t="s">
        <v>412</v>
      </c>
      <c r="C208" s="529"/>
      <c r="D208" s="529"/>
      <c r="E208" s="530"/>
      <c r="F208" s="530"/>
    </row>
    <row r="209" spans="1:7" ht="38.25">
      <c r="A209" s="528" t="s">
        <v>405</v>
      </c>
      <c r="B209" s="532" t="s">
        <v>413</v>
      </c>
      <c r="C209" s="528" t="s">
        <v>378</v>
      </c>
      <c r="D209" s="529">
        <v>5</v>
      </c>
      <c r="E209" s="530"/>
      <c r="F209" s="899">
        <f t="shared" ref="F209:F218" si="9">D209*E209</f>
        <v>0</v>
      </c>
      <c r="G209" s="689">
        <v>2</v>
      </c>
    </row>
    <row r="210" spans="1:7" ht="15">
      <c r="A210" s="526"/>
      <c r="B210" s="532"/>
      <c r="C210" s="528"/>
      <c r="D210" s="529"/>
      <c r="E210" s="530"/>
      <c r="F210" s="899"/>
    </row>
    <row r="211" spans="1:7" ht="102">
      <c r="A211" s="528" t="s">
        <v>641</v>
      </c>
      <c r="B211" s="532" t="s">
        <v>702</v>
      </c>
      <c r="C211" s="528" t="s">
        <v>376</v>
      </c>
      <c r="D211" s="529">
        <v>1</v>
      </c>
      <c r="E211" s="530"/>
      <c r="F211" s="899">
        <f t="shared" si="9"/>
        <v>0</v>
      </c>
      <c r="G211" s="689">
        <v>2</v>
      </c>
    </row>
    <row r="212" spans="1:7" ht="19.5" customHeight="1">
      <c r="A212" s="528"/>
      <c r="B212" s="705" t="s">
        <v>700</v>
      </c>
      <c r="C212" s="528"/>
      <c r="D212" s="529"/>
      <c r="E212" s="530"/>
      <c r="F212" s="899"/>
      <c r="G212" s="703"/>
    </row>
    <row r="213" spans="1:7" ht="15">
      <c r="A213" s="528"/>
      <c r="B213" s="532"/>
      <c r="C213" s="528"/>
      <c r="D213" s="529"/>
      <c r="E213" s="530"/>
      <c r="F213" s="899"/>
    </row>
    <row r="214" spans="1:7" ht="15">
      <c r="A214" s="528" t="s">
        <v>642</v>
      </c>
      <c r="B214" s="532" t="s">
        <v>643</v>
      </c>
      <c r="C214" s="528" t="s">
        <v>376</v>
      </c>
      <c r="D214" s="529">
        <v>1</v>
      </c>
      <c r="E214" s="530"/>
      <c r="F214" s="899">
        <f t="shared" si="9"/>
        <v>0</v>
      </c>
      <c r="G214" s="688">
        <v>1</v>
      </c>
    </row>
    <row r="215" spans="1:7" ht="15">
      <c r="A215" s="528"/>
      <c r="B215" s="532"/>
      <c r="C215" s="528"/>
      <c r="D215" s="529"/>
      <c r="E215" s="530"/>
      <c r="F215" s="899"/>
    </row>
    <row r="216" spans="1:7" ht="25.5">
      <c r="A216" s="528" t="s">
        <v>644</v>
      </c>
      <c r="B216" s="527" t="s">
        <v>645</v>
      </c>
      <c r="C216" s="528" t="s">
        <v>376</v>
      </c>
      <c r="D216" s="529">
        <v>1</v>
      </c>
      <c r="E216" s="530"/>
      <c r="F216" s="899">
        <f t="shared" si="9"/>
        <v>0</v>
      </c>
      <c r="G216" s="688">
        <v>1</v>
      </c>
    </row>
    <row r="217" spans="1:7" ht="15">
      <c r="A217" s="528"/>
      <c r="B217" s="527"/>
      <c r="C217" s="528"/>
      <c r="D217" s="626"/>
      <c r="E217" s="627"/>
      <c r="F217" s="899"/>
    </row>
    <row r="218" spans="1:7" ht="63.75">
      <c r="A218" s="528" t="s">
        <v>646</v>
      </c>
      <c r="B218" s="628" t="s">
        <v>647</v>
      </c>
      <c r="C218" s="629" t="s">
        <v>376</v>
      </c>
      <c r="D218" s="629">
        <v>1</v>
      </c>
      <c r="E218" s="630"/>
      <c r="F218" s="912">
        <f t="shared" si="9"/>
        <v>0</v>
      </c>
      <c r="G218" s="688">
        <v>1</v>
      </c>
    </row>
    <row r="219" spans="1:7" ht="15.75">
      <c r="A219" s="528"/>
      <c r="B219" s="631"/>
      <c r="C219" s="528"/>
      <c r="D219" s="529"/>
      <c r="E219" s="530"/>
      <c r="F219" s="899">
        <f>SUM(F209:F218)</f>
        <v>0</v>
      </c>
    </row>
    <row r="220" spans="1:7" ht="15.75">
      <c r="A220" s="560" t="s">
        <v>478</v>
      </c>
      <c r="B220" s="524" t="s">
        <v>414</v>
      </c>
      <c r="C220" s="528"/>
      <c r="D220" s="529"/>
      <c r="E220" s="903">
        <f>F219</f>
        <v>0</v>
      </c>
      <c r="F220" s="903"/>
    </row>
    <row r="221" spans="1:7" ht="15.75">
      <c r="A221"/>
      <c r="B221" s="632"/>
      <c r="C221"/>
      <c r="D221"/>
      <c r="E221"/>
      <c r="F221"/>
    </row>
    <row r="222" spans="1:7" ht="15.75">
      <c r="A222"/>
      <c r="B222" s="632"/>
      <c r="C222"/>
      <c r="D222"/>
      <c r="E222"/>
      <c r="F222"/>
    </row>
    <row r="223" spans="1:7" ht="15.75">
      <c r="A223"/>
      <c r="B223" s="632"/>
      <c r="C223"/>
      <c r="D223"/>
      <c r="E223"/>
      <c r="F223"/>
    </row>
    <row r="224" spans="1:7" ht="15.75">
      <c r="A224"/>
      <c r="B224" s="632"/>
      <c r="C224"/>
      <c r="D224"/>
      <c r="E224"/>
      <c r="F224"/>
    </row>
    <row r="225" spans="1:6" ht="15.75">
      <c r="A225"/>
      <c r="B225" s="632"/>
      <c r="C225"/>
      <c r="D225"/>
      <c r="E225"/>
      <c r="F225"/>
    </row>
  </sheetData>
  <mergeCells count="16">
    <mergeCell ref="D1:F1"/>
    <mergeCell ref="B1:C1"/>
    <mergeCell ref="E220:F220"/>
    <mergeCell ref="A121:A137"/>
    <mergeCell ref="A138:A154"/>
    <mergeCell ref="E162:F162"/>
    <mergeCell ref="E180:F180"/>
    <mergeCell ref="E205:F205"/>
    <mergeCell ref="E32:F32"/>
    <mergeCell ref="A55:A76"/>
    <mergeCell ref="A78:A97"/>
    <mergeCell ref="A98:A117"/>
    <mergeCell ref="A118:A120"/>
    <mergeCell ref="A9:B9"/>
    <mergeCell ref="A17:B17"/>
    <mergeCell ref="A38:B38"/>
  </mergeCells>
  <conditionalFormatting sqref="A1:B1">
    <cfRule type="cellIs" dxfId="14" priority="3" operator="equal">
      <formula>0</formula>
    </cfRule>
  </conditionalFormatting>
  <conditionalFormatting sqref="D1">
    <cfRule type="cellIs" dxfId="13" priority="4" operator="equal">
      <formula>0</formula>
    </cfRule>
  </conditionalFormatting>
  <conditionalFormatting sqref="G5">
    <cfRule type="cellIs" dxfId="12" priority="1" operator="equal">
      <formula>0</formula>
    </cfRule>
  </conditionalFormatting>
  <pageMargins left="0.70866141732283472" right="0.31496062992125984" top="0.74803149606299213" bottom="0.74803149606299213" header="0.31496062992125984" footer="0.31496062992125984"/>
  <pageSetup paperSize="9" orientation="portrait" r:id="rId1"/>
  <headerFooter>
    <oddHeader xml:space="preserve">&amp;CSVETI ROK d.o.o.
Troškovnik elektrotehničkih radova </oddHead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7A70E-1B57-4E58-A904-8C08F20B07EF}">
  <sheetPr>
    <tabColor rgb="FFFF0000"/>
  </sheetPr>
  <dimension ref="A1:M19"/>
  <sheetViews>
    <sheetView view="pageLayout" zoomScaleNormal="100" zoomScaleSheetLayoutView="100" workbookViewId="0">
      <selection activeCell="H20" sqref="H20"/>
    </sheetView>
  </sheetViews>
  <sheetFormatPr defaultColWidth="9.140625" defaultRowHeight="18.75"/>
  <cols>
    <col min="1" max="1" width="3.7109375" style="3" customWidth="1"/>
    <col min="2" max="2" width="4.7109375" style="27" customWidth="1"/>
    <col min="3" max="3" width="45.7109375" style="10" customWidth="1"/>
    <col min="4" max="4" width="6.28515625" style="4" customWidth="1"/>
    <col min="5" max="5" width="8.42578125" style="4" customWidth="1"/>
    <col min="6" max="6" width="11.140625" style="4" customWidth="1"/>
    <col min="7" max="7" width="9.7109375" style="4" customWidth="1"/>
    <col min="8" max="8" width="3.7109375" style="4" customWidth="1"/>
    <col min="9" max="9" width="45.7109375" style="4" customWidth="1"/>
    <col min="10" max="10" width="9.140625" style="4"/>
    <col min="11" max="11" width="19" style="34" customWidth="1"/>
    <col min="12" max="12" width="20.5703125" style="34" customWidth="1"/>
    <col min="13" max="13" width="9.140625" style="35"/>
    <col min="14" max="16384" width="9.140625" style="4"/>
  </cols>
  <sheetData>
    <row r="1" spans="1:13" s="2" customFormat="1" ht="94.5" customHeight="1">
      <c r="A1" s="1"/>
      <c r="B1" s="790" t="s">
        <v>667</v>
      </c>
      <c r="C1" s="726"/>
      <c r="D1" s="726"/>
      <c r="E1" s="789" t="s">
        <v>19</v>
      </c>
      <c r="F1" s="789"/>
      <c r="G1" s="789"/>
      <c r="K1" s="32"/>
      <c r="L1" s="32"/>
      <c r="M1" s="33"/>
    </row>
    <row r="2" spans="1:13" s="35" customFormat="1" ht="19.5" thickBot="1">
      <c r="A2" s="125"/>
      <c r="B2" s="126"/>
      <c r="C2" s="787" t="s">
        <v>7</v>
      </c>
      <c r="D2" s="787"/>
      <c r="E2" s="787"/>
      <c r="F2" s="787"/>
      <c r="G2" s="787"/>
      <c r="K2" s="34"/>
      <c r="L2" s="34"/>
    </row>
    <row r="3" spans="1:13" s="11" customFormat="1">
      <c r="A3" s="102"/>
      <c r="B3" s="103"/>
      <c r="C3" s="728"/>
      <c r="D3" s="728"/>
      <c r="E3" s="728"/>
      <c r="F3" s="788"/>
      <c r="G3" s="788"/>
      <c r="K3" s="34"/>
      <c r="L3" s="34"/>
      <c r="M3" s="35"/>
    </row>
    <row r="4" spans="1:13" s="11" customFormat="1">
      <c r="A4" s="102"/>
      <c r="B4" s="103"/>
      <c r="C4" s="748"/>
      <c r="D4" s="748"/>
      <c r="E4" s="748"/>
      <c r="F4" s="791"/>
      <c r="G4" s="791"/>
      <c r="K4" s="34"/>
      <c r="L4" s="34"/>
      <c r="M4" s="35"/>
    </row>
    <row r="5" spans="1:13" s="28" customFormat="1" ht="20.25" customHeight="1">
      <c r="A5" s="792" t="str">
        <f>'Troškovnik el.'!A3</f>
        <v>B/</v>
      </c>
      <c r="B5" s="792"/>
      <c r="C5" s="793" t="s">
        <v>479</v>
      </c>
      <c r="D5" s="793"/>
      <c r="E5" s="793"/>
      <c r="F5" s="794" t="s">
        <v>6</v>
      </c>
      <c r="G5" s="794"/>
      <c r="H5" s="49"/>
      <c r="I5" s="49"/>
      <c r="K5" s="31"/>
      <c r="L5" s="31"/>
    </row>
    <row r="6" spans="1:13" s="49" customFormat="1" ht="20.25" customHeight="1">
      <c r="A6" s="178"/>
      <c r="B6" s="179" t="str">
        <f>'Troškovnik el.'!A32</f>
        <v>1.</v>
      </c>
      <c r="C6" s="785" t="str">
        <f>'Troškovnik el.'!B6</f>
        <v>RAZDJELNICI (RAZVODNI ORMARI)</v>
      </c>
      <c r="D6" s="785"/>
      <c r="E6" s="786"/>
      <c r="F6" s="823">
        <f>'Troškovnik el.'!E32</f>
        <v>0</v>
      </c>
      <c r="G6" s="824"/>
      <c r="K6" s="161"/>
      <c r="L6" s="161"/>
    </row>
    <row r="7" spans="1:13" s="12" customFormat="1" ht="29.25" customHeight="1">
      <c r="A7" s="123"/>
      <c r="B7" s="162" t="str">
        <f>'Troškovnik el.'!A36</f>
        <v>2.</v>
      </c>
      <c r="C7" s="776" t="str">
        <f>'Troškovnik el.'!B36</f>
        <v>INSTALACIONA OPREMA, RASVJETA I  IZJEDNAČENJE POTENCIJALA</v>
      </c>
      <c r="D7" s="776"/>
      <c r="E7" s="777"/>
      <c r="F7" s="825">
        <f>'Troškovnik el.'!E162</f>
        <v>0</v>
      </c>
      <c r="G7" s="826"/>
      <c r="H7" s="48"/>
      <c r="I7" s="48"/>
      <c r="K7" s="36"/>
      <c r="L7" s="36"/>
      <c r="M7" s="37"/>
    </row>
    <row r="8" spans="1:13" s="12" customFormat="1" ht="20.100000000000001" customHeight="1">
      <c r="A8" s="123"/>
      <c r="B8" s="162" t="str">
        <f>'Troškovnik el.'!A164</f>
        <v>3.</v>
      </c>
      <c r="C8" s="776" t="str">
        <f>'Troškovnik el.'!B164</f>
        <v>KABELI I CIJEVI</v>
      </c>
      <c r="D8" s="776"/>
      <c r="E8" s="777"/>
      <c r="F8" s="825">
        <f>'Troškovnik el.'!E180</f>
        <v>0</v>
      </c>
      <c r="G8" s="826"/>
      <c r="H8" s="48"/>
      <c r="I8" s="48"/>
      <c r="K8" s="36"/>
      <c r="L8" s="36"/>
      <c r="M8" s="37"/>
    </row>
    <row r="9" spans="1:13" s="12" customFormat="1" ht="20.100000000000001" customHeight="1">
      <c r="A9" s="123"/>
      <c r="B9" s="452" t="str">
        <f>'Troškovnik el.'!A182</f>
        <v>4.</v>
      </c>
      <c r="C9" s="776" t="str">
        <f>'Troškovnik el.'!B182</f>
        <v>GRAĐEVINSKI RADOVI I MATERIJALI</v>
      </c>
      <c r="D9" s="776"/>
      <c r="E9" s="777"/>
      <c r="F9" s="825">
        <f>'Troškovnik el.'!E205</f>
        <v>0</v>
      </c>
      <c r="G9" s="826"/>
      <c r="H9" s="48"/>
      <c r="I9" s="48"/>
      <c r="K9" s="36"/>
      <c r="L9" s="36"/>
      <c r="M9" s="37"/>
    </row>
    <row r="10" spans="1:13" s="12" customFormat="1" ht="20.100000000000001" customHeight="1">
      <c r="A10" s="123"/>
      <c r="B10" s="162" t="str">
        <f>'Troškovnik el.'!A208</f>
        <v>5.</v>
      </c>
      <c r="C10" s="776" t="str">
        <f>'Troškovnik el.'!B208</f>
        <v>OSTALI RADOVI</v>
      </c>
      <c r="D10" s="776"/>
      <c r="E10" s="777"/>
      <c r="F10" s="825">
        <f>'Troškovnik el.'!E220:F220</f>
        <v>0</v>
      </c>
      <c r="G10" s="826"/>
      <c r="H10" s="48"/>
      <c r="I10" s="48"/>
      <c r="K10" s="36"/>
      <c r="L10" s="36"/>
      <c r="M10" s="37"/>
    </row>
    <row r="11" spans="1:13" s="11" customFormat="1" ht="17.25" customHeight="1">
      <c r="A11" s="118"/>
      <c r="B11" s="119"/>
      <c r="C11" s="782" t="s">
        <v>6</v>
      </c>
      <c r="D11" s="782"/>
      <c r="E11" s="782"/>
      <c r="F11" s="822">
        <f>SUM(F6:G10)</f>
        <v>0</v>
      </c>
      <c r="G11" s="822"/>
      <c r="K11" s="127"/>
      <c r="L11" s="127"/>
    </row>
    <row r="12" spans="1:13" s="11" customFormat="1" ht="17.25" customHeight="1">
      <c r="A12" s="102"/>
      <c r="B12" s="103"/>
      <c r="C12" s="124"/>
      <c r="D12" s="124"/>
      <c r="E12" s="124"/>
      <c r="F12" s="781"/>
      <c r="G12" s="781"/>
      <c r="K12" s="34"/>
      <c r="L12" s="34"/>
      <c r="M12" s="35"/>
    </row>
    <row r="13" spans="1:13" s="13" customFormat="1" ht="16.5" thickBot="1">
      <c r="A13" s="120"/>
      <c r="B13" s="92"/>
      <c r="C13" s="128" t="s">
        <v>8</v>
      </c>
      <c r="D13" s="121"/>
      <c r="E13" s="779"/>
      <c r="F13" s="779"/>
      <c r="G13" s="779"/>
      <c r="H13" s="11"/>
      <c r="I13" s="11"/>
      <c r="K13" s="129"/>
      <c r="L13" s="129"/>
    </row>
    <row r="14" spans="1:13" s="11" customFormat="1" ht="15.75">
      <c r="A14" s="258"/>
      <c r="B14" s="259"/>
      <c r="C14" s="260"/>
      <c r="D14" s="780" t="s">
        <v>18</v>
      </c>
      <c r="E14" s="780"/>
      <c r="F14" s="831">
        <f>F11</f>
        <v>0</v>
      </c>
      <c r="G14" s="831"/>
      <c r="I14" s="149"/>
      <c r="K14" s="127"/>
      <c r="L14" s="127"/>
    </row>
    <row r="15" spans="1:13" s="11" customFormat="1" ht="19.5" customHeight="1" thickBot="1">
      <c r="A15" s="255"/>
      <c r="B15" s="256"/>
      <c r="C15" s="257"/>
      <c r="D15" s="778" t="s">
        <v>9</v>
      </c>
      <c r="E15" s="778"/>
      <c r="F15" s="832">
        <f>F14*0.25</f>
        <v>0</v>
      </c>
      <c r="G15" s="832"/>
      <c r="K15" s="127"/>
      <c r="L15" s="127"/>
    </row>
    <row r="16" spans="1:13" s="11" customFormat="1" ht="16.5" customHeight="1" thickBot="1">
      <c r="A16" s="359"/>
      <c r="B16" s="261"/>
      <c r="C16" s="775" t="s">
        <v>10</v>
      </c>
      <c r="D16" s="775"/>
      <c r="E16" s="775"/>
      <c r="F16" s="833">
        <f>SUM(F14:G15)</f>
        <v>0</v>
      </c>
      <c r="G16" s="834"/>
      <c r="I16" s="149"/>
      <c r="K16" s="127"/>
      <c r="L16" s="127"/>
    </row>
    <row r="17" spans="1:13" s="22" customFormat="1">
      <c r="A17" s="85"/>
      <c r="B17" s="100"/>
      <c r="C17" s="101"/>
      <c r="D17" s="122"/>
      <c r="E17" s="122"/>
      <c r="F17" s="122"/>
      <c r="G17" s="122"/>
      <c r="K17" s="38"/>
      <c r="L17" s="38"/>
      <c r="M17" s="39"/>
    </row>
    <row r="18" spans="1:13" ht="58.15" customHeight="1">
      <c r="K18" s="40"/>
      <c r="L18" s="40"/>
    </row>
    <row r="19" spans="1:13">
      <c r="K19" s="40"/>
      <c r="L19" s="40"/>
    </row>
  </sheetData>
  <mergeCells count="30">
    <mergeCell ref="C7:E7"/>
    <mergeCell ref="F7:G7"/>
    <mergeCell ref="B1:D1"/>
    <mergeCell ref="E1:G1"/>
    <mergeCell ref="C2:G2"/>
    <mergeCell ref="C3:E3"/>
    <mergeCell ref="F3:G3"/>
    <mergeCell ref="C4:E4"/>
    <mergeCell ref="F4:G4"/>
    <mergeCell ref="A5:B5"/>
    <mergeCell ref="C5:E5"/>
    <mergeCell ref="F5:G5"/>
    <mergeCell ref="C6:E6"/>
    <mergeCell ref="F6:G6"/>
    <mergeCell ref="C8:E8"/>
    <mergeCell ref="F8:G8"/>
    <mergeCell ref="C9:E9"/>
    <mergeCell ref="F9:G9"/>
    <mergeCell ref="C10:E10"/>
    <mergeCell ref="F10:G10"/>
    <mergeCell ref="D15:E15"/>
    <mergeCell ref="F15:G15"/>
    <mergeCell ref="C16:E16"/>
    <mergeCell ref="F16:G16"/>
    <mergeCell ref="C11:E11"/>
    <mergeCell ref="F11:G11"/>
    <mergeCell ref="F12:G12"/>
    <mergeCell ref="E13:G13"/>
    <mergeCell ref="D14:E14"/>
    <mergeCell ref="F14:G14"/>
  </mergeCells>
  <conditionalFormatting sqref="A1:B1">
    <cfRule type="cellIs" dxfId="11" priority="1" operator="equal">
      <formula>0</formula>
    </cfRule>
  </conditionalFormatting>
  <conditionalFormatting sqref="E1 C2:G2">
    <cfRule type="cellIs" dxfId="10" priority="19" operator="equal">
      <formula>0</formula>
    </cfRule>
  </conditionalFormatting>
  <conditionalFormatting sqref="F3:F4">
    <cfRule type="cellIs" dxfId="9" priority="20" stopIfTrue="1" operator="equal">
      <formula>0</formula>
    </cfRule>
  </conditionalFormatting>
  <conditionalFormatting sqref="F5:F10">
    <cfRule type="cellIs" dxfId="8" priority="8" operator="equal">
      <formula>0</formula>
    </cfRule>
  </conditionalFormatting>
  <conditionalFormatting sqref="F11:F12">
    <cfRule type="cellIs" dxfId="7" priority="18" stopIfTrue="1" operator="equal">
      <formula>0</formula>
    </cfRule>
  </conditionalFormatting>
  <conditionalFormatting sqref="F14:F16">
    <cfRule type="cellIs" dxfId="6" priority="14" stopIfTrue="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E00CF-2056-49CD-9727-FC65A5705131}">
  <sheetPr>
    <tabColor rgb="FFFF0000"/>
  </sheetPr>
  <dimension ref="A1:M22"/>
  <sheetViews>
    <sheetView tabSelected="1" view="pageLayout" zoomScaleNormal="100" zoomScaleSheetLayoutView="100" workbookViewId="0">
      <selection activeCell="A14" sqref="A14:G14"/>
    </sheetView>
  </sheetViews>
  <sheetFormatPr defaultColWidth="9.140625" defaultRowHeight="18.75"/>
  <cols>
    <col min="1" max="1" width="3.7109375" style="3" customWidth="1"/>
    <col min="2" max="2" width="4.7109375" style="27" customWidth="1"/>
    <col min="3" max="3" width="45.7109375" style="10" customWidth="1"/>
    <col min="4" max="4" width="6.28515625" style="4" customWidth="1"/>
    <col min="5" max="5" width="8.42578125" style="4" customWidth="1"/>
    <col min="6" max="6" width="11.140625" style="4" customWidth="1"/>
    <col min="7" max="7" width="9.7109375" style="4" customWidth="1"/>
    <col min="8" max="8" width="3.7109375" style="4" customWidth="1"/>
    <col min="9" max="9" width="45.7109375" style="4" customWidth="1"/>
    <col min="10" max="10" width="9.140625" style="4"/>
    <col min="11" max="11" width="19" style="34" customWidth="1"/>
    <col min="12" max="12" width="20.5703125" style="34" customWidth="1"/>
    <col min="13" max="13" width="9.140625" style="35"/>
    <col min="14" max="16384" width="9.140625" style="4"/>
  </cols>
  <sheetData>
    <row r="1" spans="1:13" s="2" customFormat="1" ht="105" customHeight="1">
      <c r="A1" s="1"/>
      <c r="B1" s="790" t="s">
        <v>667</v>
      </c>
      <c r="C1" s="726"/>
      <c r="D1" s="726"/>
      <c r="E1" s="789" t="s">
        <v>19</v>
      </c>
      <c r="F1" s="789"/>
      <c r="G1" s="789"/>
      <c r="K1" s="32"/>
      <c r="L1" s="32"/>
      <c r="M1" s="33"/>
    </row>
    <row r="2" spans="1:13" s="35" customFormat="1" ht="19.5" thickBot="1">
      <c r="A2" s="125"/>
      <c r="B2" s="126"/>
      <c r="C2" s="787" t="s">
        <v>415</v>
      </c>
      <c r="D2" s="787"/>
      <c r="E2" s="787"/>
      <c r="F2" s="787"/>
      <c r="G2" s="787"/>
      <c r="K2" s="34"/>
      <c r="L2" s="34"/>
    </row>
    <row r="3" spans="1:13" s="11" customFormat="1">
      <c r="A3" s="102"/>
      <c r="B3" s="103"/>
      <c r="C3" s="728"/>
      <c r="D3" s="728"/>
      <c r="E3" s="728"/>
      <c r="F3" s="788"/>
      <c r="G3" s="788"/>
      <c r="K3" s="34"/>
      <c r="L3" s="34"/>
      <c r="M3" s="35"/>
    </row>
    <row r="4" spans="1:13" s="28" customFormat="1" ht="20.25" customHeight="1">
      <c r="A4" s="792"/>
      <c r="B4" s="792"/>
      <c r="C4" s="815"/>
      <c r="D4" s="793"/>
      <c r="E4" s="793"/>
      <c r="F4" s="794" t="s">
        <v>6</v>
      </c>
      <c r="G4" s="794"/>
      <c r="H4" s="49"/>
      <c r="I4" s="49"/>
      <c r="K4" s="31"/>
      <c r="L4" s="31"/>
    </row>
    <row r="5" spans="1:13" s="49" customFormat="1" ht="20.25" customHeight="1">
      <c r="A5" s="178"/>
      <c r="B5" s="179" t="str">
        <f>'[3]REKAPITULACIJA-GRAĐ.OBRTN.'!A5</f>
        <v>A/</v>
      </c>
      <c r="C5" s="785" t="str">
        <f>'[3]REKAPITULACIJA-GRAĐ.OBRTN.'!C5</f>
        <v>GRAĐEVINSKO-OBRTNIČKI RADOVI</v>
      </c>
      <c r="D5" s="785"/>
      <c r="E5" s="786"/>
      <c r="F5" s="823">
        <f>'[3]REKAPITULACIJA-GRAĐ.OBRTN.'!F15:G15</f>
        <v>0</v>
      </c>
      <c r="G5" s="824"/>
      <c r="K5" s="161"/>
      <c r="L5" s="161"/>
    </row>
    <row r="6" spans="1:13" s="12" customFormat="1">
      <c r="A6" s="412"/>
      <c r="B6" s="413" t="str">
        <f>'[3]REKAPITULACIJA-ELEKTRO'!A5</f>
        <v>B/</v>
      </c>
      <c r="C6" s="783" t="str">
        <f>'[3]REKAPITULACIJA-ELEKTRO'!C5:E5</f>
        <v>ELEKTROINSTALACIJSKI RADOVI</v>
      </c>
      <c r="D6" s="783"/>
      <c r="E6" s="784"/>
      <c r="F6" s="829">
        <f>'[3]REKAPITULACIJA-ELEKTRO'!F11</f>
        <v>0</v>
      </c>
      <c r="G6" s="830"/>
      <c r="H6" s="48"/>
      <c r="I6" s="48"/>
      <c r="K6" s="36"/>
      <c r="L6" s="36"/>
      <c r="M6" s="37"/>
    </row>
    <row r="7" spans="1:13" s="11" customFormat="1" ht="17.25" customHeight="1">
      <c r="A7" s="118"/>
      <c r="B7" s="119"/>
      <c r="C7" s="782" t="s">
        <v>6</v>
      </c>
      <c r="D7" s="782"/>
      <c r="E7" s="782"/>
      <c r="F7" s="822">
        <f>SUM(F5:G6)</f>
        <v>0</v>
      </c>
      <c r="G7" s="822"/>
      <c r="K7" s="127"/>
      <c r="L7" s="127"/>
    </row>
    <row r="8" spans="1:13" s="11" customFormat="1" ht="17.25" customHeight="1">
      <c r="A8" s="102"/>
      <c r="B8" s="103"/>
      <c r="C8" s="124"/>
      <c r="D8" s="124"/>
      <c r="E8" s="124"/>
      <c r="F8" s="781"/>
      <c r="G8" s="781"/>
      <c r="K8" s="34"/>
      <c r="L8" s="34"/>
      <c r="M8" s="35"/>
    </row>
    <row r="9" spans="1:13" s="13" customFormat="1" ht="16.5" thickBot="1">
      <c r="A9" s="120"/>
      <c r="B9" s="92"/>
      <c r="C9" s="128" t="s">
        <v>8</v>
      </c>
      <c r="D9" s="121"/>
      <c r="E9" s="779"/>
      <c r="F9" s="779"/>
      <c r="G9" s="779"/>
      <c r="H9" s="11"/>
      <c r="I9" s="11"/>
      <c r="K9" s="129"/>
      <c r="L9" s="129"/>
    </row>
    <row r="10" spans="1:13" s="11" customFormat="1" ht="15.75">
      <c r="A10" s="258"/>
      <c r="B10" s="259"/>
      <c r="C10" s="260"/>
      <c r="D10" s="780" t="s">
        <v>18</v>
      </c>
      <c r="E10" s="780"/>
      <c r="F10" s="831">
        <f>F7</f>
        <v>0</v>
      </c>
      <c r="G10" s="831"/>
      <c r="I10" s="149"/>
      <c r="K10" s="127"/>
      <c r="L10" s="127"/>
    </row>
    <row r="11" spans="1:13" s="11" customFormat="1" ht="19.5" customHeight="1" thickBot="1">
      <c r="A11" s="255"/>
      <c r="B11" s="256"/>
      <c r="C11" s="257"/>
      <c r="D11" s="778" t="s">
        <v>9</v>
      </c>
      <c r="E11" s="778"/>
      <c r="F11" s="832">
        <f>F10*0.25</f>
        <v>0</v>
      </c>
      <c r="G11" s="832"/>
      <c r="K11" s="127"/>
      <c r="L11" s="127"/>
    </row>
    <row r="12" spans="1:13" s="11" customFormat="1" ht="16.5" customHeight="1" thickBot="1">
      <c r="A12" s="359"/>
      <c r="B12" s="261"/>
      <c r="C12" s="775" t="s">
        <v>10</v>
      </c>
      <c r="D12" s="775"/>
      <c r="E12" s="775"/>
      <c r="F12" s="833">
        <f>SUM(F10:G11)</f>
        <v>0</v>
      </c>
      <c r="G12" s="834"/>
      <c r="I12" s="149"/>
      <c r="K12" s="127"/>
      <c r="L12" s="127"/>
    </row>
    <row r="13" spans="1:13" s="22" customFormat="1">
      <c r="A13" s="85"/>
      <c r="B13" s="100"/>
      <c r="C13" s="101"/>
      <c r="D13" s="122"/>
      <c r="E13" s="122"/>
      <c r="F13" s="122"/>
      <c r="G13" s="122"/>
      <c r="K13" s="38"/>
      <c r="L13" s="38"/>
      <c r="M13" s="39"/>
    </row>
    <row r="14" spans="1:13" s="35" customFormat="1" ht="58.15" customHeight="1">
      <c r="A14" s="814" t="s">
        <v>687</v>
      </c>
      <c r="B14" s="814"/>
      <c r="C14" s="814"/>
      <c r="D14" s="814"/>
      <c r="E14" s="814"/>
      <c r="F14" s="814"/>
      <c r="G14" s="814"/>
      <c r="H14" s="4"/>
      <c r="I14" s="4"/>
      <c r="J14" s="4"/>
      <c r="K14" s="40"/>
      <c r="L14" s="40"/>
    </row>
    <row r="15" spans="1:13" s="35" customFormat="1">
      <c r="A15" s="691"/>
      <c r="B15" s="691"/>
      <c r="C15" s="691"/>
      <c r="D15" s="691"/>
      <c r="E15" s="4"/>
      <c r="F15" s="4"/>
      <c r="G15" s="4"/>
      <c r="H15" s="4"/>
      <c r="I15" s="4"/>
      <c r="J15" s="4"/>
      <c r="K15" s="40"/>
      <c r="L15" s="40"/>
    </row>
    <row r="16" spans="1:13" ht="18.75" customHeight="1">
      <c r="A16" s="812" t="s">
        <v>708</v>
      </c>
      <c r="B16" s="812"/>
      <c r="C16" s="812"/>
      <c r="D16" s="812"/>
      <c r="E16" s="812"/>
      <c r="F16" s="812"/>
      <c r="G16" s="812"/>
    </row>
    <row r="17" spans="1:7">
      <c r="A17" s="812"/>
      <c r="B17" s="812"/>
      <c r="C17" s="812"/>
      <c r="D17" s="812"/>
      <c r="E17" s="812"/>
      <c r="F17" s="812"/>
      <c r="G17" s="812"/>
    </row>
    <row r="18" spans="1:7">
      <c r="A18" s="812"/>
      <c r="B18" s="812"/>
      <c r="C18" s="812"/>
      <c r="D18" s="812"/>
      <c r="E18" s="812"/>
      <c r="F18" s="812"/>
      <c r="G18" s="812"/>
    </row>
    <row r="19" spans="1:7" ht="18.75" customHeight="1">
      <c r="A19" s="812" t="s">
        <v>686</v>
      </c>
      <c r="B19" s="812"/>
      <c r="C19" s="812"/>
      <c r="D19" s="812"/>
      <c r="E19" s="812"/>
      <c r="F19" s="812"/>
      <c r="G19" s="812"/>
    </row>
    <row r="20" spans="1:7">
      <c r="A20" s="812"/>
      <c r="B20" s="812"/>
      <c r="C20" s="812"/>
      <c r="D20" s="812"/>
      <c r="E20" s="812"/>
      <c r="F20" s="812"/>
      <c r="G20" s="812"/>
    </row>
    <row r="21" spans="1:7">
      <c r="A21" s="691"/>
      <c r="B21" s="691"/>
      <c r="C21" s="691"/>
      <c r="D21" s="691"/>
    </row>
    <row r="22" spans="1:7">
      <c r="A22" s="813" t="s">
        <v>685</v>
      </c>
      <c r="B22" s="813"/>
      <c r="C22" s="813"/>
      <c r="D22" s="813"/>
      <c r="E22" s="835"/>
      <c r="F22" s="836"/>
      <c r="G22" s="837"/>
    </row>
  </sheetData>
  <mergeCells count="27">
    <mergeCell ref="B1:D1"/>
    <mergeCell ref="E1:G1"/>
    <mergeCell ref="C2:G2"/>
    <mergeCell ref="C3:E3"/>
    <mergeCell ref="F3:G3"/>
    <mergeCell ref="C7:E7"/>
    <mergeCell ref="F7:G7"/>
    <mergeCell ref="A4:B4"/>
    <mergeCell ref="C4:E4"/>
    <mergeCell ref="F4:G4"/>
    <mergeCell ref="C5:E5"/>
    <mergeCell ref="F5:G5"/>
    <mergeCell ref="C6:E6"/>
    <mergeCell ref="F6:G6"/>
    <mergeCell ref="F8:G8"/>
    <mergeCell ref="E9:G9"/>
    <mergeCell ref="D10:E10"/>
    <mergeCell ref="F10:G10"/>
    <mergeCell ref="D11:E11"/>
    <mergeCell ref="F11:G11"/>
    <mergeCell ref="C12:E12"/>
    <mergeCell ref="F12:G12"/>
    <mergeCell ref="A16:G18"/>
    <mergeCell ref="A19:G20"/>
    <mergeCell ref="E22:G22"/>
    <mergeCell ref="A22:D22"/>
    <mergeCell ref="A14:G14"/>
  </mergeCells>
  <conditionalFormatting sqref="A1:B1">
    <cfRule type="cellIs" dxfId="5" priority="1" operator="equal">
      <formula>0</formula>
    </cfRule>
  </conditionalFormatting>
  <conditionalFormatting sqref="E1 C2:G2">
    <cfRule type="cellIs" dxfId="4" priority="5" operator="equal">
      <formula>0</formula>
    </cfRule>
  </conditionalFormatting>
  <conditionalFormatting sqref="F3">
    <cfRule type="cellIs" dxfId="3" priority="6" stopIfTrue="1" operator="equal">
      <formula>0</formula>
    </cfRule>
  </conditionalFormatting>
  <conditionalFormatting sqref="F4:F6">
    <cfRule type="cellIs" dxfId="2" priority="2" operator="equal">
      <formula>0</formula>
    </cfRule>
  </conditionalFormatting>
  <conditionalFormatting sqref="F7:F8">
    <cfRule type="cellIs" dxfId="1" priority="4" stopIfTrue="1" operator="equal">
      <formula>0</formula>
    </cfRule>
  </conditionalFormatting>
  <conditionalFormatting sqref="F10:F12">
    <cfRule type="cellIs" dxfId="0" priority="3" stopIfTrue="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81656-96D0-4726-99E5-BD0D4D368CEB}">
  <dimension ref="A1:I14"/>
  <sheetViews>
    <sheetView view="pageLayout" topLeftCell="A31" zoomScaleNormal="100" workbookViewId="0">
      <selection activeCell="F3" sqref="F3"/>
    </sheetView>
  </sheetViews>
  <sheetFormatPr defaultRowHeight="15"/>
  <sheetData>
    <row r="1" spans="1:9" ht="102" customHeight="1">
      <c r="A1" s="718" t="s">
        <v>667</v>
      </c>
      <c r="B1" s="718"/>
      <c r="C1" s="718"/>
      <c r="D1" s="718"/>
      <c r="E1" s="718"/>
      <c r="G1" s="717" t="s">
        <v>19</v>
      </c>
      <c r="H1" s="717"/>
      <c r="I1" s="717"/>
    </row>
    <row r="14" spans="1:9" ht="99" customHeight="1">
      <c r="B14" s="716" t="s">
        <v>416</v>
      </c>
      <c r="C14" s="716"/>
      <c r="D14" s="716"/>
      <c r="E14" s="716"/>
      <c r="F14" s="716"/>
      <c r="G14" s="716"/>
      <c r="H14" s="716"/>
    </row>
  </sheetData>
  <mergeCells count="3">
    <mergeCell ref="B14:H14"/>
    <mergeCell ref="G1:I1"/>
    <mergeCell ref="A1:E1"/>
  </mergeCells>
  <conditionalFormatting sqref="A1">
    <cfRule type="cellIs" dxfId="235" priority="1" operator="equal">
      <formula>0</formula>
    </cfRule>
  </conditionalFormatting>
  <conditionalFormatting sqref="G1">
    <cfRule type="cellIs" dxfId="234" priority="2" operator="equal">
      <formula>0</formula>
    </cfRule>
  </conditionalFormatting>
  <pageMargins left="0.70866141732283472" right="0.70866141732283472" top="0.74803149606299213" bottom="0.74803149606299213" header="0.31496062992125984" footer="0.31496062992125984"/>
  <pageSetup paperSize="9" firstPageNumber="15"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D321-7043-45F5-8FD6-66E15272B2CB}">
  <dimension ref="A2:I211"/>
  <sheetViews>
    <sheetView view="pageLayout" topLeftCell="A15" zoomScaleNormal="100" workbookViewId="0">
      <selection activeCell="A18" sqref="A18"/>
    </sheetView>
  </sheetViews>
  <sheetFormatPr defaultRowHeight="15"/>
  <cols>
    <col min="1" max="1" width="87" style="262" customWidth="1"/>
    <col min="2" max="256" width="9.140625" style="165"/>
    <col min="257" max="257" width="87" style="165" customWidth="1"/>
    <col min="258" max="512" width="9.140625" style="165"/>
    <col min="513" max="513" width="87" style="165" customWidth="1"/>
    <col min="514" max="768" width="9.140625" style="165"/>
    <col min="769" max="769" width="87" style="165" customWidth="1"/>
    <col min="770" max="1024" width="9.140625" style="165"/>
    <col min="1025" max="1025" width="87" style="165" customWidth="1"/>
    <col min="1026" max="1280" width="9.140625" style="165"/>
    <col min="1281" max="1281" width="87" style="165" customWidth="1"/>
    <col min="1282" max="1536" width="9.140625" style="165"/>
    <col min="1537" max="1537" width="87" style="165" customWidth="1"/>
    <col min="1538" max="1792" width="9.140625" style="165"/>
    <col min="1793" max="1793" width="87" style="165" customWidth="1"/>
    <col min="1794" max="2048" width="9.140625" style="165"/>
    <col min="2049" max="2049" width="87" style="165" customWidth="1"/>
    <col min="2050" max="2304" width="9.140625" style="165"/>
    <col min="2305" max="2305" width="87" style="165" customWidth="1"/>
    <col min="2306" max="2560" width="9.140625" style="165"/>
    <col min="2561" max="2561" width="87" style="165" customWidth="1"/>
    <col min="2562" max="2816" width="9.140625" style="165"/>
    <col min="2817" max="2817" width="87" style="165" customWidth="1"/>
    <col min="2818" max="3072" width="9.140625" style="165"/>
    <col min="3073" max="3073" width="87" style="165" customWidth="1"/>
    <col min="3074" max="3328" width="9.140625" style="165"/>
    <col min="3329" max="3329" width="87" style="165" customWidth="1"/>
    <col min="3330" max="3584" width="9.140625" style="165"/>
    <col min="3585" max="3585" width="87" style="165" customWidth="1"/>
    <col min="3586" max="3840" width="9.140625" style="165"/>
    <col min="3841" max="3841" width="87" style="165" customWidth="1"/>
    <col min="3842" max="4096" width="9.140625" style="165"/>
    <col min="4097" max="4097" width="87" style="165" customWidth="1"/>
    <col min="4098" max="4352" width="9.140625" style="165"/>
    <col min="4353" max="4353" width="87" style="165" customWidth="1"/>
    <col min="4354" max="4608" width="9.140625" style="165"/>
    <col min="4609" max="4609" width="87" style="165" customWidth="1"/>
    <col min="4610" max="4864" width="9.140625" style="165"/>
    <col min="4865" max="4865" width="87" style="165" customWidth="1"/>
    <col min="4866" max="5120" width="9.140625" style="165"/>
    <col min="5121" max="5121" width="87" style="165" customWidth="1"/>
    <col min="5122" max="5376" width="9.140625" style="165"/>
    <col min="5377" max="5377" width="87" style="165" customWidth="1"/>
    <col min="5378" max="5632" width="9.140625" style="165"/>
    <col min="5633" max="5633" width="87" style="165" customWidth="1"/>
    <col min="5634" max="5888" width="9.140625" style="165"/>
    <col min="5889" max="5889" width="87" style="165" customWidth="1"/>
    <col min="5890" max="6144" width="9.140625" style="165"/>
    <col min="6145" max="6145" width="87" style="165" customWidth="1"/>
    <col min="6146" max="6400" width="9.140625" style="165"/>
    <col min="6401" max="6401" width="87" style="165" customWidth="1"/>
    <col min="6402" max="6656" width="9.140625" style="165"/>
    <col min="6657" max="6657" width="87" style="165" customWidth="1"/>
    <col min="6658" max="6912" width="9.140625" style="165"/>
    <col min="6913" max="6913" width="87" style="165" customWidth="1"/>
    <col min="6914" max="7168" width="9.140625" style="165"/>
    <col min="7169" max="7169" width="87" style="165" customWidth="1"/>
    <col min="7170" max="7424" width="9.140625" style="165"/>
    <col min="7425" max="7425" width="87" style="165" customWidth="1"/>
    <col min="7426" max="7680" width="9.140625" style="165"/>
    <col min="7681" max="7681" width="87" style="165" customWidth="1"/>
    <col min="7682" max="7936" width="9.140625" style="165"/>
    <col min="7937" max="7937" width="87" style="165" customWidth="1"/>
    <col min="7938" max="8192" width="9.140625" style="165"/>
    <col min="8193" max="8193" width="87" style="165" customWidth="1"/>
    <col min="8194" max="8448" width="9.140625" style="165"/>
    <col min="8449" max="8449" width="87" style="165" customWidth="1"/>
    <col min="8450" max="8704" width="9.140625" style="165"/>
    <col min="8705" max="8705" width="87" style="165" customWidth="1"/>
    <col min="8706" max="8960" width="9.140625" style="165"/>
    <col min="8961" max="8961" width="87" style="165" customWidth="1"/>
    <col min="8962" max="9216" width="9.140625" style="165"/>
    <col min="9217" max="9217" width="87" style="165" customWidth="1"/>
    <col min="9218" max="9472" width="9.140625" style="165"/>
    <col min="9473" max="9473" width="87" style="165" customWidth="1"/>
    <col min="9474" max="9728" width="9.140625" style="165"/>
    <col min="9729" max="9729" width="87" style="165" customWidth="1"/>
    <col min="9730" max="9984" width="9.140625" style="165"/>
    <col min="9985" max="9985" width="87" style="165" customWidth="1"/>
    <col min="9986" max="10240" width="9.140625" style="165"/>
    <col min="10241" max="10241" width="87" style="165" customWidth="1"/>
    <col min="10242" max="10496" width="9.140625" style="165"/>
    <col min="10497" max="10497" width="87" style="165" customWidth="1"/>
    <col min="10498" max="10752" width="9.140625" style="165"/>
    <col min="10753" max="10753" width="87" style="165" customWidth="1"/>
    <col min="10754" max="11008" width="9.140625" style="165"/>
    <col min="11009" max="11009" width="87" style="165" customWidth="1"/>
    <col min="11010" max="11264" width="9.140625" style="165"/>
    <col min="11265" max="11265" width="87" style="165" customWidth="1"/>
    <col min="11266" max="11520" width="9.140625" style="165"/>
    <col min="11521" max="11521" width="87" style="165" customWidth="1"/>
    <col min="11522" max="11776" width="9.140625" style="165"/>
    <col min="11777" max="11777" width="87" style="165" customWidth="1"/>
    <col min="11778" max="12032" width="9.140625" style="165"/>
    <col min="12033" max="12033" width="87" style="165" customWidth="1"/>
    <col min="12034" max="12288" width="9.140625" style="165"/>
    <col min="12289" max="12289" width="87" style="165" customWidth="1"/>
    <col min="12290" max="12544" width="9.140625" style="165"/>
    <col min="12545" max="12545" width="87" style="165" customWidth="1"/>
    <col min="12546" max="12800" width="9.140625" style="165"/>
    <col min="12801" max="12801" width="87" style="165" customWidth="1"/>
    <col min="12802" max="13056" width="9.140625" style="165"/>
    <col min="13057" max="13057" width="87" style="165" customWidth="1"/>
    <col min="13058" max="13312" width="9.140625" style="165"/>
    <col min="13313" max="13313" width="87" style="165" customWidth="1"/>
    <col min="13314" max="13568" width="9.140625" style="165"/>
    <col min="13569" max="13569" width="87" style="165" customWidth="1"/>
    <col min="13570" max="13824" width="9.140625" style="165"/>
    <col min="13825" max="13825" width="87" style="165" customWidth="1"/>
    <col min="13826" max="14080" width="9.140625" style="165"/>
    <col min="14081" max="14081" width="87" style="165" customWidth="1"/>
    <col min="14082" max="14336" width="9.140625" style="165"/>
    <col min="14337" max="14337" width="87" style="165" customWidth="1"/>
    <col min="14338" max="14592" width="9.140625" style="165"/>
    <col min="14593" max="14593" width="87" style="165" customWidth="1"/>
    <col min="14594" max="14848" width="9.140625" style="165"/>
    <col min="14849" max="14849" width="87" style="165" customWidth="1"/>
    <col min="14850" max="15104" width="9.140625" style="165"/>
    <col min="15105" max="15105" width="87" style="165" customWidth="1"/>
    <col min="15106" max="15360" width="9.140625" style="165"/>
    <col min="15361" max="15361" width="87" style="165" customWidth="1"/>
    <col min="15362" max="15616" width="9.140625" style="165"/>
    <col min="15617" max="15617" width="87" style="165" customWidth="1"/>
    <col min="15618" max="15872" width="9.140625" style="165"/>
    <col min="15873" max="15873" width="87" style="165" customWidth="1"/>
    <col min="15874" max="16128" width="9.140625" style="165"/>
    <col min="16129" max="16129" width="87" style="165" customWidth="1"/>
    <col min="16130" max="16384" width="9.140625" style="165"/>
  </cols>
  <sheetData>
    <row r="2" spans="1:9" ht="15.75">
      <c r="A2" s="263" t="s">
        <v>92</v>
      </c>
      <c r="B2" s="166"/>
      <c r="C2" s="166"/>
      <c r="D2" s="166"/>
      <c r="E2" s="166"/>
      <c r="F2" s="166"/>
      <c r="G2" s="166"/>
      <c r="H2" s="166"/>
      <c r="I2" s="166"/>
    </row>
    <row r="3" spans="1:9">
      <c r="B3" s="164"/>
      <c r="C3" s="164"/>
      <c r="D3" s="164"/>
      <c r="E3" s="164"/>
      <c r="F3" s="164"/>
      <c r="G3" s="164"/>
      <c r="H3" s="164"/>
      <c r="I3" s="164"/>
    </row>
    <row r="4" spans="1:9">
      <c r="A4" s="264" t="s">
        <v>93</v>
      </c>
      <c r="B4" s="167"/>
      <c r="C4" s="167"/>
      <c r="D4" s="167"/>
      <c r="E4" s="167"/>
      <c r="F4" s="164"/>
      <c r="G4" s="164"/>
      <c r="H4" s="164"/>
      <c r="I4" s="164"/>
    </row>
    <row r="5" spans="1:9" ht="57">
      <c r="A5" s="265" t="s">
        <v>27</v>
      </c>
      <c r="B5" s="171"/>
      <c r="C5" s="171"/>
      <c r="D5" s="171"/>
      <c r="E5" s="171"/>
      <c r="F5" s="164"/>
      <c r="G5" s="164"/>
      <c r="H5" s="164"/>
      <c r="I5" s="164"/>
    </row>
    <row r="6" spans="1:9" ht="28.5">
      <c r="A6" s="265" t="s">
        <v>28</v>
      </c>
      <c r="B6" s="170"/>
      <c r="C6" s="170"/>
      <c r="D6" s="170"/>
      <c r="E6" s="170"/>
      <c r="F6" s="164"/>
      <c r="G6" s="164"/>
      <c r="H6" s="164"/>
      <c r="I6" s="164"/>
    </row>
    <row r="7" spans="1:9">
      <c r="A7" s="265" t="s">
        <v>29</v>
      </c>
      <c r="B7" s="170"/>
      <c r="C7" s="170"/>
      <c r="D7" s="170"/>
      <c r="E7" s="170"/>
      <c r="F7" s="164"/>
      <c r="G7" s="164"/>
      <c r="H7" s="164"/>
      <c r="I7" s="164"/>
    </row>
    <row r="8" spans="1:9">
      <c r="A8" s="265" t="s">
        <v>30</v>
      </c>
      <c r="B8" s="170"/>
      <c r="C8" s="170"/>
      <c r="D8" s="170"/>
      <c r="E8" s="170"/>
      <c r="F8" s="164"/>
      <c r="G8" s="164"/>
      <c r="H8" s="164"/>
      <c r="I8" s="164"/>
    </row>
    <row r="9" spans="1:9">
      <c r="A9" s="265" t="s">
        <v>31</v>
      </c>
      <c r="B9" s="170"/>
      <c r="C9" s="170"/>
      <c r="D9" s="170"/>
      <c r="E9" s="170"/>
      <c r="F9" s="164"/>
      <c r="G9" s="164"/>
      <c r="H9" s="164"/>
      <c r="I9" s="164"/>
    </row>
    <row r="10" spans="1:9">
      <c r="A10" s="265" t="s">
        <v>32</v>
      </c>
      <c r="B10" s="170"/>
      <c r="C10" s="170"/>
      <c r="D10" s="170"/>
      <c r="E10" s="170"/>
      <c r="F10" s="164"/>
      <c r="G10" s="164"/>
      <c r="H10" s="164"/>
      <c r="I10" s="164"/>
    </row>
    <row r="11" spans="1:9">
      <c r="A11" s="265" t="s">
        <v>96</v>
      </c>
      <c r="B11" s="169"/>
      <c r="C11" s="169"/>
      <c r="D11" s="169"/>
      <c r="E11" s="169"/>
      <c r="F11" s="164"/>
      <c r="G11" s="164"/>
      <c r="H11" s="164"/>
      <c r="I11" s="164"/>
    </row>
    <row r="12" spans="1:9">
      <c r="A12" s="266"/>
      <c r="B12" s="169"/>
      <c r="C12" s="169"/>
      <c r="D12" s="169"/>
      <c r="E12" s="169"/>
      <c r="F12" s="164"/>
      <c r="G12" s="164"/>
      <c r="H12" s="164"/>
      <c r="I12" s="164"/>
    </row>
    <row r="13" spans="1:9">
      <c r="A13" s="267" t="s">
        <v>94</v>
      </c>
      <c r="B13" s="164"/>
      <c r="C13" s="164"/>
      <c r="D13" s="164"/>
      <c r="E13" s="164"/>
      <c r="F13" s="164"/>
      <c r="G13" s="164"/>
      <c r="H13" s="164"/>
      <c r="I13" s="164"/>
    </row>
    <row r="14" spans="1:9" s="173" customFormat="1" ht="29.25">
      <c r="A14" s="268" t="s">
        <v>33</v>
      </c>
      <c r="B14" s="172"/>
      <c r="C14" s="172"/>
      <c r="D14" s="172"/>
      <c r="E14" s="172"/>
      <c r="F14" s="172"/>
      <c r="G14" s="172"/>
      <c r="H14" s="172"/>
      <c r="I14" s="172"/>
    </row>
    <row r="15" spans="1:9" s="173" customFormat="1" ht="142.5">
      <c r="A15" s="269" t="s">
        <v>34</v>
      </c>
      <c r="B15" s="172"/>
      <c r="C15" s="172"/>
      <c r="D15" s="172"/>
      <c r="E15" s="172"/>
      <c r="F15" s="172"/>
      <c r="G15" s="172"/>
      <c r="H15" s="172"/>
      <c r="I15" s="172"/>
    </row>
    <row r="16" spans="1:9" s="173" customFormat="1" ht="57">
      <c r="A16" s="269" t="s">
        <v>35</v>
      </c>
      <c r="B16" s="172"/>
      <c r="C16" s="172"/>
      <c r="D16" s="172"/>
      <c r="E16" s="172"/>
      <c r="F16" s="172"/>
      <c r="G16" s="172"/>
      <c r="H16" s="172"/>
      <c r="I16" s="172"/>
    </row>
    <row r="17" spans="1:9" s="173" customFormat="1" ht="28.5">
      <c r="A17" s="269" t="s">
        <v>36</v>
      </c>
      <c r="B17" s="172"/>
      <c r="C17" s="172"/>
      <c r="D17" s="172"/>
      <c r="E17" s="172"/>
      <c r="F17" s="172"/>
      <c r="G17" s="172"/>
      <c r="H17" s="172"/>
      <c r="I17" s="172"/>
    </row>
    <row r="18" spans="1:9" s="173" customFormat="1" ht="29.25">
      <c r="A18" s="268" t="s">
        <v>37</v>
      </c>
      <c r="B18" s="172"/>
      <c r="C18" s="172"/>
      <c r="D18" s="172"/>
      <c r="E18" s="172"/>
      <c r="F18" s="172"/>
      <c r="G18" s="172"/>
      <c r="H18" s="172"/>
      <c r="I18" s="172"/>
    </row>
    <row r="19" spans="1:9" s="173" customFormat="1" ht="29.25">
      <c r="A19" s="268" t="s">
        <v>38</v>
      </c>
      <c r="B19" s="172"/>
      <c r="C19" s="172"/>
      <c r="D19" s="172"/>
      <c r="E19" s="172"/>
      <c r="F19" s="172"/>
      <c r="G19" s="172"/>
      <c r="H19" s="172"/>
      <c r="I19" s="172"/>
    </row>
    <row r="20" spans="1:9" s="173" customFormat="1">
      <c r="A20" s="268"/>
      <c r="B20" s="172"/>
      <c r="C20" s="172"/>
      <c r="D20" s="172"/>
      <c r="E20" s="172"/>
      <c r="F20" s="172"/>
      <c r="G20" s="172"/>
      <c r="H20" s="172"/>
      <c r="I20" s="172"/>
    </row>
    <row r="21" spans="1:9" s="173" customFormat="1">
      <c r="A21" s="270" t="s">
        <v>39</v>
      </c>
      <c r="B21" s="172"/>
      <c r="C21" s="172"/>
      <c r="D21" s="172"/>
      <c r="E21" s="172"/>
      <c r="F21" s="172"/>
      <c r="G21" s="172"/>
      <c r="H21" s="172"/>
      <c r="I21" s="172"/>
    </row>
    <row r="22" spans="1:9" s="173" customFormat="1" ht="29.25">
      <c r="A22" s="268" t="s">
        <v>40</v>
      </c>
      <c r="B22" s="172"/>
      <c r="C22" s="172"/>
      <c r="D22" s="172"/>
      <c r="E22" s="172"/>
      <c r="F22" s="172"/>
      <c r="G22" s="172"/>
      <c r="H22" s="172"/>
      <c r="I22" s="172"/>
    </row>
    <row r="23" spans="1:9" s="173" customFormat="1" ht="43.5">
      <c r="A23" s="268" t="s">
        <v>41</v>
      </c>
      <c r="B23" s="172"/>
      <c r="C23" s="172"/>
      <c r="D23" s="172"/>
      <c r="E23" s="172"/>
      <c r="F23" s="172"/>
      <c r="G23" s="172"/>
      <c r="H23" s="172"/>
      <c r="I23" s="172"/>
    </row>
    <row r="24" spans="1:9" s="173" customFormat="1">
      <c r="A24" s="268"/>
      <c r="B24" s="172"/>
      <c r="C24" s="172"/>
      <c r="D24" s="172"/>
      <c r="E24" s="172"/>
      <c r="F24" s="172"/>
      <c r="G24" s="172"/>
      <c r="H24" s="172"/>
      <c r="I24" s="172"/>
    </row>
    <row r="25" spans="1:9" s="173" customFormat="1">
      <c r="A25" s="268"/>
      <c r="B25" s="172"/>
      <c r="C25" s="172"/>
      <c r="D25" s="172"/>
      <c r="E25" s="172"/>
      <c r="F25" s="172"/>
      <c r="G25" s="172"/>
      <c r="H25" s="172"/>
      <c r="I25" s="172"/>
    </row>
    <row r="26" spans="1:9" s="173" customFormat="1">
      <c r="A26" s="268"/>
      <c r="B26" s="172"/>
      <c r="C26" s="172"/>
      <c r="D26" s="172"/>
      <c r="E26" s="172"/>
      <c r="F26" s="172"/>
      <c r="G26" s="172"/>
      <c r="H26" s="172"/>
      <c r="I26" s="172"/>
    </row>
    <row r="27" spans="1:9" s="173" customFormat="1">
      <c r="A27" s="270" t="s">
        <v>42</v>
      </c>
      <c r="B27" s="172"/>
      <c r="C27" s="172"/>
      <c r="D27" s="172"/>
      <c r="E27" s="172"/>
      <c r="F27" s="172"/>
      <c r="G27" s="172"/>
      <c r="H27" s="172"/>
      <c r="I27" s="172"/>
    </row>
    <row r="28" spans="1:9" s="173" customFormat="1" ht="100.5">
      <c r="A28" s="268" t="s">
        <v>43</v>
      </c>
      <c r="B28" s="172"/>
      <c r="C28" s="172"/>
      <c r="D28" s="172"/>
      <c r="E28" s="172"/>
      <c r="F28" s="172"/>
      <c r="G28" s="172"/>
      <c r="H28" s="172"/>
      <c r="I28" s="172"/>
    </row>
    <row r="29" spans="1:9" s="173" customFormat="1" ht="72">
      <c r="A29" s="268" t="s">
        <v>44</v>
      </c>
      <c r="B29" s="172"/>
      <c r="C29" s="172"/>
      <c r="D29" s="172"/>
      <c r="E29" s="172"/>
      <c r="F29" s="172"/>
      <c r="G29" s="172"/>
      <c r="H29" s="172"/>
      <c r="I29" s="172"/>
    </row>
    <row r="30" spans="1:9" s="173" customFormat="1" ht="57.75">
      <c r="A30" s="268" t="s">
        <v>45</v>
      </c>
      <c r="B30" s="172"/>
      <c r="C30" s="172"/>
      <c r="D30" s="172"/>
      <c r="E30" s="172"/>
      <c r="F30" s="172"/>
      <c r="G30" s="172"/>
      <c r="H30" s="172"/>
      <c r="I30" s="172"/>
    </row>
    <row r="31" spans="1:9">
      <c r="A31" s="268"/>
      <c r="B31" s="164"/>
      <c r="C31" s="164"/>
      <c r="D31" s="164"/>
      <c r="E31" s="164"/>
      <c r="F31" s="164"/>
      <c r="G31" s="164"/>
      <c r="H31" s="164"/>
      <c r="I31" s="164"/>
    </row>
    <row r="32" spans="1:9">
      <c r="A32" s="268"/>
      <c r="B32" s="164"/>
      <c r="C32" s="164"/>
      <c r="D32" s="164"/>
      <c r="E32" s="164"/>
      <c r="F32" s="164"/>
      <c r="G32" s="164"/>
      <c r="H32" s="164"/>
      <c r="I32" s="164"/>
    </row>
    <row r="33" spans="1:9">
      <c r="A33" s="270" t="s">
        <v>46</v>
      </c>
      <c r="B33" s="164"/>
      <c r="C33" s="164"/>
      <c r="D33" s="164"/>
      <c r="E33" s="164"/>
      <c r="F33" s="164"/>
      <c r="G33" s="164"/>
      <c r="H33" s="164"/>
      <c r="I33" s="164"/>
    </row>
    <row r="34" spans="1:9" ht="100.5">
      <c r="A34" s="268" t="s">
        <v>47</v>
      </c>
      <c r="B34" s="164"/>
      <c r="C34" s="164"/>
      <c r="D34" s="164"/>
      <c r="E34" s="164"/>
      <c r="F34" s="164"/>
      <c r="G34" s="164"/>
      <c r="H34" s="164"/>
      <c r="I34" s="164"/>
    </row>
    <row r="35" spans="1:9">
      <c r="A35" s="268" t="s">
        <v>48</v>
      </c>
      <c r="B35" s="164"/>
      <c r="C35" s="164"/>
      <c r="D35" s="164"/>
      <c r="E35" s="164"/>
      <c r="F35" s="164"/>
      <c r="G35" s="164"/>
      <c r="H35" s="164"/>
      <c r="I35" s="164"/>
    </row>
    <row r="36" spans="1:9" ht="86.25">
      <c r="A36" s="268" t="s">
        <v>49</v>
      </c>
      <c r="B36" s="164"/>
      <c r="C36" s="164"/>
      <c r="D36" s="164"/>
      <c r="E36" s="164"/>
      <c r="F36" s="164"/>
      <c r="G36" s="164"/>
      <c r="H36" s="164"/>
      <c r="I36" s="164"/>
    </row>
    <row r="37" spans="1:9" ht="43.5">
      <c r="A37" s="268" t="s">
        <v>50</v>
      </c>
      <c r="B37" s="164"/>
      <c r="C37" s="164"/>
      <c r="D37" s="164"/>
      <c r="E37" s="164"/>
      <c r="F37" s="164"/>
      <c r="G37" s="164"/>
      <c r="H37" s="164"/>
      <c r="I37" s="164"/>
    </row>
    <row r="38" spans="1:9" ht="85.5">
      <c r="A38" s="269" t="s">
        <v>51</v>
      </c>
      <c r="B38" s="164"/>
      <c r="C38" s="164"/>
      <c r="D38" s="164"/>
      <c r="E38" s="164"/>
      <c r="F38" s="164"/>
      <c r="G38" s="164"/>
      <c r="H38" s="164"/>
      <c r="I38" s="164"/>
    </row>
    <row r="39" spans="1:9">
      <c r="A39" s="269"/>
      <c r="B39" s="164"/>
      <c r="C39" s="164"/>
      <c r="D39" s="164"/>
      <c r="E39" s="164"/>
      <c r="F39" s="164"/>
      <c r="G39" s="164"/>
      <c r="H39" s="164"/>
      <c r="I39" s="164"/>
    </row>
    <row r="40" spans="1:9">
      <c r="A40" s="270" t="s">
        <v>52</v>
      </c>
      <c r="B40" s="164"/>
      <c r="C40" s="164"/>
      <c r="D40" s="164"/>
      <c r="E40" s="164"/>
      <c r="F40" s="164"/>
      <c r="G40" s="164"/>
      <c r="H40" s="164"/>
      <c r="I40" s="164"/>
    </row>
    <row r="41" spans="1:9" ht="33" customHeight="1">
      <c r="A41" s="272" t="s">
        <v>130</v>
      </c>
      <c r="B41" s="164"/>
      <c r="C41" s="164"/>
      <c r="D41" s="164"/>
      <c r="E41" s="164"/>
      <c r="F41" s="164"/>
      <c r="G41" s="164"/>
      <c r="H41" s="164"/>
      <c r="I41" s="164"/>
    </row>
    <row r="42" spans="1:9">
      <c r="A42" s="268"/>
      <c r="B42" s="164"/>
      <c r="C42" s="164"/>
      <c r="D42" s="164"/>
      <c r="E42" s="164"/>
      <c r="F42" s="164"/>
      <c r="G42" s="164"/>
      <c r="H42" s="164"/>
      <c r="I42" s="164"/>
    </row>
    <row r="43" spans="1:9">
      <c r="A43" s="270" t="s">
        <v>53</v>
      </c>
      <c r="B43" s="164"/>
      <c r="C43" s="164"/>
      <c r="D43" s="164"/>
      <c r="E43" s="164"/>
      <c r="F43" s="164"/>
      <c r="G43" s="164"/>
      <c r="H43" s="164"/>
      <c r="I43" s="164"/>
    </row>
    <row r="44" spans="1:9" ht="128.25">
      <c r="A44" s="269" t="s">
        <v>54</v>
      </c>
      <c r="B44" s="164"/>
      <c r="C44" s="164"/>
      <c r="D44" s="164"/>
      <c r="E44" s="164"/>
      <c r="F44" s="164"/>
      <c r="G44" s="164"/>
      <c r="H44" s="164"/>
      <c r="I44" s="164"/>
    </row>
    <row r="45" spans="1:9" ht="57.75">
      <c r="A45" s="268" t="s">
        <v>55</v>
      </c>
      <c r="B45" s="164"/>
      <c r="C45" s="164"/>
      <c r="D45" s="164"/>
      <c r="E45" s="164"/>
      <c r="F45" s="164"/>
      <c r="G45" s="164"/>
      <c r="H45" s="164"/>
      <c r="I45" s="164"/>
    </row>
    <row r="46" spans="1:9">
      <c r="A46" s="268"/>
      <c r="B46" s="164"/>
      <c r="C46" s="164"/>
      <c r="D46" s="164"/>
      <c r="E46" s="164"/>
      <c r="F46" s="164"/>
      <c r="G46" s="164"/>
      <c r="H46" s="164"/>
      <c r="I46" s="164"/>
    </row>
    <row r="47" spans="1:9">
      <c r="A47" s="270" t="s">
        <v>56</v>
      </c>
      <c r="B47" s="164"/>
      <c r="C47" s="164"/>
      <c r="D47" s="164"/>
      <c r="E47" s="164"/>
      <c r="F47" s="164"/>
      <c r="G47" s="164"/>
      <c r="H47" s="164"/>
      <c r="I47" s="164"/>
    </row>
    <row r="48" spans="1:9" ht="114.75">
      <c r="A48" s="268" t="s">
        <v>57</v>
      </c>
      <c r="B48" s="164"/>
      <c r="C48" s="164"/>
      <c r="D48" s="164"/>
      <c r="E48" s="164"/>
      <c r="F48" s="164"/>
      <c r="G48" s="164"/>
      <c r="H48" s="164"/>
      <c r="I48" s="164"/>
    </row>
    <row r="49" spans="1:9" ht="100.5">
      <c r="A49" s="268" t="s">
        <v>58</v>
      </c>
      <c r="B49" s="164"/>
      <c r="C49" s="164"/>
      <c r="D49" s="164"/>
      <c r="E49" s="164"/>
      <c r="F49" s="164"/>
      <c r="G49" s="164"/>
      <c r="H49" s="164"/>
      <c r="I49" s="164"/>
    </row>
    <row r="50" spans="1:9">
      <c r="A50" s="268"/>
      <c r="B50" s="164"/>
      <c r="C50" s="164"/>
      <c r="D50" s="164"/>
      <c r="E50" s="164"/>
      <c r="F50" s="164"/>
      <c r="G50" s="164"/>
      <c r="H50" s="164"/>
      <c r="I50" s="164"/>
    </row>
    <row r="51" spans="1:9">
      <c r="A51" s="270" t="s">
        <v>59</v>
      </c>
      <c r="B51" s="164"/>
      <c r="C51" s="164"/>
      <c r="D51" s="164"/>
      <c r="E51" s="164"/>
      <c r="F51" s="164"/>
      <c r="G51" s="164"/>
      <c r="H51" s="164"/>
      <c r="I51" s="164"/>
    </row>
    <row r="52" spans="1:9" ht="114.75">
      <c r="A52" s="268" t="s">
        <v>60</v>
      </c>
      <c r="B52" s="164"/>
      <c r="C52" s="164"/>
      <c r="D52" s="164"/>
      <c r="E52" s="164"/>
      <c r="F52" s="164"/>
      <c r="G52" s="164"/>
      <c r="H52" s="164"/>
      <c r="I52" s="164"/>
    </row>
    <row r="53" spans="1:9">
      <c r="A53" s="268"/>
      <c r="B53" s="164"/>
      <c r="C53" s="164"/>
      <c r="D53" s="164"/>
      <c r="E53" s="164"/>
      <c r="F53" s="164"/>
      <c r="G53" s="164"/>
      <c r="H53" s="164"/>
      <c r="I53" s="164"/>
    </row>
    <row r="54" spans="1:9">
      <c r="A54" s="268"/>
      <c r="B54" s="164"/>
      <c r="C54" s="164"/>
      <c r="D54" s="164"/>
      <c r="E54" s="164"/>
      <c r="F54" s="164"/>
      <c r="G54" s="164"/>
      <c r="H54" s="164"/>
      <c r="I54" s="164"/>
    </row>
    <row r="55" spans="1:9">
      <c r="A55" s="268"/>
      <c r="B55" s="164"/>
      <c r="C55" s="164"/>
      <c r="D55" s="164"/>
      <c r="E55" s="164"/>
      <c r="F55" s="164"/>
      <c r="G55" s="164"/>
      <c r="H55" s="164"/>
      <c r="I55" s="164"/>
    </row>
    <row r="56" spans="1:9">
      <c r="A56" s="268"/>
      <c r="B56" s="164"/>
      <c r="C56" s="164"/>
      <c r="D56" s="164"/>
      <c r="E56" s="164"/>
      <c r="F56" s="164"/>
      <c r="G56" s="164"/>
      <c r="H56" s="164"/>
      <c r="I56" s="164"/>
    </row>
    <row r="57" spans="1:9">
      <c r="A57" s="268"/>
      <c r="B57" s="164"/>
      <c r="C57" s="164"/>
      <c r="D57" s="164"/>
      <c r="E57" s="164"/>
      <c r="F57" s="164"/>
      <c r="G57" s="164"/>
      <c r="H57" s="164"/>
      <c r="I57" s="164"/>
    </row>
    <row r="58" spans="1:9">
      <c r="A58" s="268"/>
      <c r="B58" s="164"/>
      <c r="C58" s="164"/>
      <c r="D58" s="164"/>
      <c r="E58" s="164"/>
      <c r="F58" s="164"/>
      <c r="G58" s="164"/>
      <c r="H58" s="164"/>
      <c r="I58" s="164"/>
    </row>
    <row r="59" spans="1:9">
      <c r="A59" s="268"/>
      <c r="B59" s="164"/>
      <c r="C59" s="164"/>
      <c r="D59" s="164"/>
      <c r="E59" s="164"/>
      <c r="F59" s="164"/>
      <c r="G59" s="164"/>
      <c r="H59" s="164"/>
      <c r="I59" s="164"/>
    </row>
    <row r="60" spans="1:9">
      <c r="A60" s="268"/>
      <c r="B60" s="164"/>
      <c r="C60" s="164"/>
      <c r="D60" s="164"/>
      <c r="E60" s="164"/>
      <c r="F60" s="164"/>
      <c r="G60" s="164"/>
      <c r="H60" s="164"/>
      <c r="I60" s="164"/>
    </row>
    <row r="61" spans="1:9">
      <c r="A61" s="270" t="s">
        <v>61</v>
      </c>
      <c r="B61" s="164"/>
      <c r="C61" s="164"/>
      <c r="D61" s="164"/>
      <c r="E61" s="164"/>
      <c r="F61" s="164"/>
      <c r="G61" s="164"/>
      <c r="H61" s="164"/>
      <c r="I61" s="164"/>
    </row>
    <row r="62" spans="1:9" ht="156.75">
      <c r="A62" s="269" t="s">
        <v>62</v>
      </c>
      <c r="B62" s="164"/>
      <c r="C62" s="164"/>
      <c r="D62" s="164"/>
      <c r="E62" s="164"/>
      <c r="F62" s="164"/>
      <c r="G62" s="164"/>
      <c r="H62" s="164"/>
      <c r="I62" s="164"/>
    </row>
    <row r="63" spans="1:9">
      <c r="A63" s="271" t="s">
        <v>95</v>
      </c>
      <c r="B63" s="174"/>
      <c r="C63" s="174"/>
      <c r="D63" s="174"/>
      <c r="E63" s="174"/>
      <c r="F63" s="174"/>
      <c r="G63" s="174"/>
      <c r="H63" s="164"/>
      <c r="I63" s="164"/>
    </row>
    <row r="64" spans="1:9" ht="100.5">
      <c r="A64" s="268" t="s">
        <v>63</v>
      </c>
      <c r="B64" s="174"/>
      <c r="C64" s="174"/>
      <c r="D64" s="174"/>
      <c r="E64" s="174"/>
      <c r="F64" s="174"/>
      <c r="G64" s="174"/>
      <c r="H64" s="174"/>
      <c r="I64" s="174"/>
    </row>
    <row r="65" spans="1:9" ht="100.5">
      <c r="A65" s="268" t="s">
        <v>64</v>
      </c>
      <c r="B65" s="175"/>
      <c r="C65" s="175"/>
      <c r="D65" s="175"/>
      <c r="E65" s="175"/>
      <c r="F65" s="175"/>
      <c r="G65" s="175"/>
      <c r="H65" s="175"/>
      <c r="I65" s="175"/>
    </row>
    <row r="66" spans="1:9" ht="29.25">
      <c r="A66" s="268" t="s">
        <v>65</v>
      </c>
      <c r="B66" s="175"/>
      <c r="C66" s="175"/>
      <c r="D66" s="175"/>
      <c r="E66" s="175"/>
      <c r="F66" s="175"/>
      <c r="G66" s="175"/>
      <c r="H66" s="175"/>
      <c r="I66" s="175"/>
    </row>
    <row r="67" spans="1:9" ht="43.5">
      <c r="A67" s="268" t="s">
        <v>66</v>
      </c>
      <c r="B67" s="175"/>
      <c r="C67" s="175"/>
      <c r="D67" s="175"/>
      <c r="E67" s="175"/>
      <c r="F67" s="175"/>
      <c r="G67" s="175"/>
      <c r="H67" s="175"/>
      <c r="I67" s="175"/>
    </row>
    <row r="68" spans="1:9" ht="29.25">
      <c r="A68" s="268" t="s">
        <v>67</v>
      </c>
      <c r="B68" s="175"/>
      <c r="C68" s="175"/>
      <c r="D68" s="175"/>
      <c r="E68" s="175"/>
      <c r="F68" s="175"/>
      <c r="G68" s="175"/>
      <c r="H68" s="175"/>
      <c r="I68" s="175"/>
    </row>
    <row r="69" spans="1:9" ht="29.25">
      <c r="A69" s="268" t="s">
        <v>68</v>
      </c>
      <c r="B69" s="175"/>
      <c r="C69" s="175"/>
      <c r="D69" s="175"/>
      <c r="E69" s="175"/>
      <c r="F69" s="175"/>
      <c r="G69" s="175"/>
      <c r="H69" s="175"/>
      <c r="I69" s="175"/>
    </row>
    <row r="70" spans="1:9" ht="43.5">
      <c r="A70" s="268" t="s">
        <v>69</v>
      </c>
      <c r="B70" s="175"/>
      <c r="C70" s="175"/>
      <c r="D70" s="175"/>
      <c r="E70" s="175"/>
      <c r="F70" s="175"/>
      <c r="G70" s="175"/>
      <c r="H70" s="175"/>
      <c r="I70" s="175"/>
    </row>
    <row r="71" spans="1:9" ht="43.5">
      <c r="A71" s="268" t="s">
        <v>70</v>
      </c>
      <c r="B71" s="175"/>
      <c r="C71" s="175"/>
      <c r="D71" s="175"/>
      <c r="E71" s="175"/>
      <c r="F71" s="175"/>
      <c r="G71" s="175"/>
      <c r="H71" s="175"/>
      <c r="I71" s="175"/>
    </row>
    <row r="72" spans="1:9" ht="42.75">
      <c r="A72" s="269" t="s">
        <v>71</v>
      </c>
      <c r="B72" s="175"/>
      <c r="C72" s="175"/>
      <c r="D72" s="175"/>
      <c r="E72" s="175"/>
      <c r="F72" s="175"/>
      <c r="G72" s="175"/>
      <c r="H72" s="175"/>
      <c r="I72" s="175"/>
    </row>
    <row r="73" spans="1:9" ht="28.5">
      <c r="A73" s="269" t="s">
        <v>72</v>
      </c>
      <c r="B73" s="175"/>
      <c r="C73" s="175"/>
      <c r="D73" s="175"/>
      <c r="E73" s="175"/>
      <c r="F73" s="175"/>
      <c r="G73" s="175"/>
      <c r="H73" s="175"/>
      <c r="I73" s="175"/>
    </row>
    <row r="74" spans="1:9" ht="99.75">
      <c r="A74" s="269" t="s">
        <v>73</v>
      </c>
      <c r="B74" s="175"/>
      <c r="C74" s="175"/>
      <c r="D74" s="175"/>
      <c r="E74" s="175"/>
      <c r="F74" s="175"/>
      <c r="G74" s="175"/>
      <c r="H74" s="175"/>
      <c r="I74" s="175"/>
    </row>
    <row r="75" spans="1:9" ht="57">
      <c r="A75" s="269" t="s">
        <v>74</v>
      </c>
      <c r="B75" s="175"/>
      <c r="C75" s="175"/>
      <c r="D75" s="175"/>
      <c r="E75" s="175"/>
      <c r="F75" s="175"/>
      <c r="G75" s="175"/>
      <c r="H75" s="175"/>
      <c r="I75" s="175"/>
    </row>
    <row r="76" spans="1:9" ht="57">
      <c r="A76" s="269" t="s">
        <v>75</v>
      </c>
      <c r="B76" s="175"/>
      <c r="C76" s="175"/>
      <c r="D76" s="175"/>
      <c r="E76" s="175"/>
      <c r="F76" s="175"/>
      <c r="G76" s="175"/>
      <c r="H76" s="175"/>
      <c r="I76" s="175"/>
    </row>
    <row r="77" spans="1:9" ht="85.5">
      <c r="A77" s="269" t="s">
        <v>76</v>
      </c>
      <c r="B77" s="175"/>
      <c r="C77" s="175"/>
      <c r="D77" s="175"/>
      <c r="E77" s="175"/>
      <c r="F77" s="175"/>
      <c r="G77" s="175"/>
      <c r="H77" s="175"/>
      <c r="I77" s="175"/>
    </row>
    <row r="78" spans="1:9" ht="42.75">
      <c r="A78" s="269" t="s">
        <v>77</v>
      </c>
      <c r="B78" s="175"/>
      <c r="C78" s="175"/>
      <c r="D78" s="175"/>
      <c r="E78" s="175"/>
      <c r="F78" s="175"/>
      <c r="G78" s="175"/>
      <c r="H78" s="175"/>
      <c r="I78" s="175"/>
    </row>
    <row r="79" spans="1:9" ht="142.5">
      <c r="A79" s="269" t="s">
        <v>78</v>
      </c>
      <c r="B79" s="175"/>
      <c r="C79" s="175"/>
      <c r="D79" s="175"/>
      <c r="E79" s="175"/>
      <c r="F79" s="175"/>
      <c r="G79" s="175"/>
      <c r="H79" s="175"/>
      <c r="I79" s="175"/>
    </row>
    <row r="80" spans="1:9" ht="128.25">
      <c r="A80" s="269" t="s">
        <v>79</v>
      </c>
      <c r="B80" s="175"/>
      <c r="C80" s="175"/>
      <c r="D80" s="175"/>
      <c r="E80" s="175"/>
      <c r="F80" s="175"/>
      <c r="G80" s="175"/>
      <c r="H80" s="175"/>
      <c r="I80" s="175"/>
    </row>
    <row r="81" spans="1:9">
      <c r="B81" s="164"/>
      <c r="C81" s="164"/>
      <c r="D81" s="164"/>
      <c r="E81" s="164"/>
      <c r="F81" s="164"/>
      <c r="G81" s="164"/>
      <c r="H81" s="164"/>
      <c r="I81" s="164"/>
    </row>
    <row r="82" spans="1:9">
      <c r="B82" s="164"/>
      <c r="C82" s="164"/>
      <c r="D82" s="164"/>
      <c r="E82" s="164"/>
      <c r="F82" s="164"/>
      <c r="G82" s="164"/>
      <c r="H82" s="164"/>
      <c r="I82" s="164"/>
    </row>
    <row r="83" spans="1:9">
      <c r="B83" s="164"/>
      <c r="C83" s="164"/>
      <c r="D83" s="164"/>
      <c r="E83" s="164"/>
      <c r="F83" s="164"/>
      <c r="G83" s="164"/>
      <c r="H83" s="164"/>
      <c r="I83" s="164"/>
    </row>
    <row r="84" spans="1:9">
      <c r="B84" s="164"/>
      <c r="C84" s="164"/>
      <c r="D84" s="164"/>
      <c r="E84" s="164"/>
      <c r="F84" s="164"/>
      <c r="G84" s="164"/>
      <c r="H84" s="164"/>
      <c r="I84" s="164"/>
    </row>
    <row r="85" spans="1:9">
      <c r="B85" s="164"/>
      <c r="C85" s="164"/>
      <c r="D85" s="164"/>
      <c r="E85" s="164"/>
      <c r="F85" s="164"/>
      <c r="G85" s="164"/>
      <c r="H85" s="164"/>
      <c r="I85" s="164"/>
    </row>
    <row r="86" spans="1:9">
      <c r="B86" s="164"/>
      <c r="C86" s="164"/>
      <c r="D86" s="164"/>
      <c r="E86" s="164"/>
      <c r="F86" s="164"/>
      <c r="G86" s="164"/>
      <c r="H86" s="164"/>
      <c r="I86" s="164"/>
    </row>
    <row r="87" spans="1:9">
      <c r="A87" s="267" t="s">
        <v>131</v>
      </c>
      <c r="B87" s="164"/>
      <c r="C87" s="164"/>
      <c r="D87" s="164"/>
      <c r="E87" s="164"/>
      <c r="F87" s="164"/>
      <c r="G87" s="164"/>
      <c r="H87" s="164"/>
      <c r="I87" s="164"/>
    </row>
    <row r="88" spans="1:9">
      <c r="B88" s="164"/>
      <c r="C88" s="164"/>
      <c r="D88" s="164"/>
      <c r="E88" s="164"/>
      <c r="F88" s="164"/>
      <c r="G88" s="164"/>
      <c r="H88" s="164"/>
      <c r="I88" s="164"/>
    </row>
    <row r="89" spans="1:9" ht="28.5">
      <c r="A89" s="265" t="s">
        <v>80</v>
      </c>
      <c r="B89" s="168"/>
      <c r="C89" s="168"/>
      <c r="D89" s="168"/>
      <c r="E89" s="168"/>
      <c r="F89" s="168"/>
      <c r="G89" s="168"/>
      <c r="H89" s="168"/>
      <c r="I89" s="164"/>
    </row>
    <row r="90" spans="1:9" ht="45" customHeight="1">
      <c r="A90" s="265" t="s">
        <v>81</v>
      </c>
      <c r="B90" s="168"/>
      <c r="C90" s="168"/>
      <c r="D90" s="168"/>
      <c r="E90" s="168"/>
      <c r="F90" s="168"/>
      <c r="G90" s="168"/>
      <c r="H90" s="168"/>
      <c r="I90" s="164"/>
    </row>
    <row r="91" spans="1:9" ht="28.5">
      <c r="A91" s="265" t="s">
        <v>82</v>
      </c>
      <c r="B91" s="168"/>
      <c r="C91" s="168"/>
      <c r="D91" s="168"/>
      <c r="E91" s="168"/>
      <c r="F91" s="168"/>
      <c r="G91" s="168"/>
      <c r="H91" s="168"/>
      <c r="I91" s="164"/>
    </row>
    <row r="92" spans="1:9" ht="42.75">
      <c r="A92" s="265" t="s">
        <v>83</v>
      </c>
      <c r="B92" s="168"/>
      <c r="C92" s="168"/>
      <c r="D92" s="168"/>
      <c r="E92" s="168"/>
      <c r="F92" s="168"/>
      <c r="G92" s="168"/>
      <c r="H92" s="168"/>
      <c r="I92" s="164"/>
    </row>
    <row r="93" spans="1:9" ht="42.75">
      <c r="A93" s="265" t="s">
        <v>84</v>
      </c>
      <c r="B93" s="168"/>
      <c r="C93" s="168"/>
      <c r="D93" s="168"/>
      <c r="E93" s="168"/>
      <c r="F93" s="168"/>
      <c r="G93" s="168"/>
      <c r="H93" s="168"/>
      <c r="I93" s="164"/>
    </row>
    <row r="94" spans="1:9" ht="42.75">
      <c r="A94" s="265" t="s">
        <v>85</v>
      </c>
      <c r="B94" s="168"/>
      <c r="C94" s="168"/>
      <c r="D94" s="168"/>
      <c r="E94" s="168"/>
      <c r="F94" s="168"/>
      <c r="G94" s="168"/>
      <c r="H94" s="168"/>
      <c r="I94" s="164"/>
    </row>
    <row r="95" spans="1:9" ht="28.5">
      <c r="A95" s="265" t="s">
        <v>86</v>
      </c>
      <c r="B95" s="168"/>
      <c r="C95" s="168"/>
      <c r="D95" s="168"/>
      <c r="E95" s="168"/>
      <c r="F95" s="168"/>
      <c r="G95" s="168"/>
      <c r="H95" s="168"/>
      <c r="I95" s="164"/>
    </row>
    <row r="96" spans="1:9" ht="42.75">
      <c r="A96" s="265" t="s">
        <v>87</v>
      </c>
      <c r="B96" s="168"/>
      <c r="C96" s="168"/>
      <c r="D96" s="168"/>
      <c r="E96" s="168"/>
      <c r="F96" s="168"/>
      <c r="G96" s="168"/>
      <c r="H96" s="168"/>
      <c r="I96" s="164"/>
    </row>
    <row r="97" spans="1:9" ht="28.5">
      <c r="A97" s="265" t="s">
        <v>88</v>
      </c>
      <c r="B97" s="168"/>
      <c r="C97" s="168"/>
      <c r="D97" s="168"/>
      <c r="E97" s="168"/>
      <c r="F97" s="168"/>
      <c r="G97" s="168"/>
      <c r="H97" s="168"/>
      <c r="I97" s="164"/>
    </row>
    <row r="98" spans="1:9" ht="28.5">
      <c r="A98" s="265" t="s">
        <v>89</v>
      </c>
      <c r="B98" s="168"/>
      <c r="C98" s="168"/>
      <c r="D98" s="168"/>
      <c r="E98" s="168"/>
      <c r="F98" s="168"/>
      <c r="G98" s="168"/>
      <c r="H98" s="168"/>
      <c r="I98" s="164"/>
    </row>
    <row r="99" spans="1:9">
      <c r="A99" s="265" t="s">
        <v>90</v>
      </c>
      <c r="B99" s="168"/>
      <c r="C99" s="168"/>
      <c r="D99" s="168"/>
      <c r="E99" s="168"/>
      <c r="F99" s="168"/>
      <c r="G99" s="168"/>
      <c r="H99" s="168"/>
      <c r="I99" s="164"/>
    </row>
    <row r="100" spans="1:9">
      <c r="B100" s="164"/>
      <c r="C100" s="164"/>
      <c r="D100" s="164"/>
      <c r="E100" s="164"/>
      <c r="F100" s="164"/>
      <c r="G100" s="164"/>
      <c r="H100" s="164"/>
      <c r="I100" s="164"/>
    </row>
    <row r="101" spans="1:9">
      <c r="A101" s="290" t="s">
        <v>132</v>
      </c>
      <c r="B101" s="164"/>
      <c r="C101" s="164"/>
      <c r="D101" s="164"/>
      <c r="E101" s="164"/>
      <c r="F101" s="164"/>
      <c r="G101" s="164"/>
      <c r="H101" s="164"/>
      <c r="I101" s="164"/>
    </row>
    <row r="102" spans="1:9">
      <c r="A102" s="268"/>
      <c r="B102" s="164"/>
      <c r="C102" s="164"/>
      <c r="D102" s="164"/>
      <c r="E102" s="164"/>
      <c r="F102" s="164"/>
      <c r="G102" s="164"/>
      <c r="H102" s="164"/>
      <c r="I102" s="164"/>
    </row>
    <row r="103" spans="1:9" ht="57">
      <c r="A103" s="274" t="s">
        <v>133</v>
      </c>
      <c r="B103" s="281"/>
      <c r="C103" s="281"/>
      <c r="D103" s="281"/>
      <c r="E103" s="281"/>
      <c r="F103" s="281"/>
      <c r="G103" s="281"/>
      <c r="H103" s="164"/>
      <c r="I103" s="164"/>
    </row>
    <row r="104" spans="1:9" ht="171">
      <c r="A104" s="274" t="s">
        <v>134</v>
      </c>
      <c r="B104" s="281"/>
      <c r="C104" s="281"/>
      <c r="D104" s="281"/>
      <c r="E104" s="281"/>
      <c r="F104" s="281"/>
      <c r="G104" s="281"/>
      <c r="H104" s="164"/>
      <c r="I104" s="164"/>
    </row>
    <row r="105" spans="1:9" ht="71.25">
      <c r="A105" s="274" t="s">
        <v>135</v>
      </c>
      <c r="B105" s="281"/>
      <c r="C105" s="281"/>
      <c r="D105" s="281"/>
      <c r="E105" s="281"/>
      <c r="F105" s="281"/>
      <c r="G105" s="281"/>
      <c r="H105" s="164"/>
      <c r="I105" s="164"/>
    </row>
    <row r="106" spans="1:9" ht="85.5">
      <c r="A106" s="274" t="s">
        <v>136</v>
      </c>
      <c r="B106" s="281"/>
      <c r="C106" s="281"/>
      <c r="D106" s="281"/>
      <c r="E106" s="281"/>
      <c r="F106" s="281"/>
      <c r="G106" s="281"/>
      <c r="H106" s="164"/>
      <c r="I106" s="164"/>
    </row>
    <row r="107" spans="1:9" ht="71.25">
      <c r="A107" s="274" t="s">
        <v>137</v>
      </c>
      <c r="B107" s="281"/>
      <c r="C107" s="281"/>
      <c r="D107" s="281"/>
      <c r="E107" s="281"/>
      <c r="F107" s="281"/>
      <c r="G107" s="281"/>
      <c r="H107" s="164"/>
      <c r="I107" s="164"/>
    </row>
    <row r="108" spans="1:9" ht="42.75">
      <c r="A108" s="274" t="s">
        <v>138</v>
      </c>
      <c r="B108" s="281"/>
      <c r="C108" s="281"/>
      <c r="D108" s="281"/>
      <c r="E108" s="281"/>
      <c r="F108" s="281"/>
      <c r="G108" s="281"/>
      <c r="H108" s="164"/>
      <c r="I108" s="164"/>
    </row>
    <row r="109" spans="1:9" ht="114">
      <c r="A109" s="274" t="s">
        <v>139</v>
      </c>
      <c r="B109" s="281"/>
      <c r="C109" s="281"/>
      <c r="D109" s="281"/>
      <c r="E109" s="281"/>
      <c r="F109" s="281"/>
      <c r="G109" s="281"/>
      <c r="H109" s="164"/>
      <c r="I109" s="164"/>
    </row>
    <row r="110" spans="1:9" ht="42.75">
      <c r="A110" s="274" t="s">
        <v>140</v>
      </c>
      <c r="B110" s="281"/>
      <c r="C110" s="281"/>
      <c r="D110" s="281"/>
      <c r="E110" s="281"/>
      <c r="F110" s="281"/>
      <c r="G110" s="281"/>
      <c r="H110" s="164"/>
      <c r="I110" s="164"/>
    </row>
    <row r="111" spans="1:9" ht="99.75">
      <c r="A111" s="274" t="s">
        <v>141</v>
      </c>
      <c r="B111" s="281"/>
      <c r="C111" s="281"/>
      <c r="D111" s="281"/>
      <c r="E111" s="281"/>
      <c r="F111" s="281"/>
      <c r="G111" s="281"/>
      <c r="H111" s="164"/>
      <c r="I111" s="164"/>
    </row>
    <row r="112" spans="1:9" ht="114">
      <c r="A112" s="274" t="s">
        <v>142</v>
      </c>
      <c r="B112" s="281"/>
      <c r="C112" s="281"/>
      <c r="D112" s="281"/>
      <c r="E112" s="281"/>
      <c r="F112" s="281"/>
      <c r="G112" s="281"/>
      <c r="H112" s="164"/>
      <c r="I112" s="164"/>
    </row>
    <row r="113" spans="1:9">
      <c r="A113" s="273"/>
      <c r="B113" s="276"/>
      <c r="C113" s="277"/>
      <c r="D113" s="278"/>
      <c r="E113" s="278"/>
      <c r="F113" s="276"/>
      <c r="G113" s="276"/>
      <c r="H113" s="164"/>
      <c r="I113" s="164"/>
    </row>
    <row r="114" spans="1:9">
      <c r="A114" s="273"/>
      <c r="B114" s="276"/>
      <c r="C114" s="277"/>
      <c r="D114" s="278"/>
      <c r="E114" s="278"/>
      <c r="F114" s="276"/>
      <c r="G114" s="276"/>
      <c r="H114" s="164"/>
      <c r="I114" s="164"/>
    </row>
    <row r="115" spans="1:9">
      <c r="A115" s="273"/>
      <c r="B115" s="276"/>
      <c r="C115" s="277"/>
      <c r="D115" s="278"/>
      <c r="E115" s="278"/>
      <c r="F115" s="276"/>
      <c r="G115" s="276"/>
      <c r="H115" s="164"/>
      <c r="I115" s="164"/>
    </row>
    <row r="116" spans="1:9">
      <c r="A116" s="273"/>
      <c r="B116" s="276"/>
      <c r="C116" s="277"/>
      <c r="D116" s="278"/>
      <c r="E116" s="278"/>
      <c r="F116" s="276"/>
      <c r="G116" s="276"/>
      <c r="H116" s="164"/>
      <c r="I116" s="164"/>
    </row>
    <row r="117" spans="1:9">
      <c r="A117" s="274" t="s">
        <v>143</v>
      </c>
      <c r="B117" s="281"/>
      <c r="C117" s="281"/>
      <c r="D117" s="281"/>
      <c r="E117" s="281"/>
      <c r="F117" s="281"/>
      <c r="G117" s="281"/>
      <c r="H117" s="164"/>
      <c r="I117" s="164"/>
    </row>
    <row r="118" spans="1:9" ht="85.5">
      <c r="A118" s="274" t="s">
        <v>144</v>
      </c>
      <c r="B118" s="281"/>
      <c r="C118" s="281"/>
      <c r="D118" s="281"/>
      <c r="E118" s="281"/>
      <c r="F118" s="281"/>
      <c r="G118" s="281"/>
      <c r="H118" s="164"/>
      <c r="I118" s="164"/>
    </row>
    <row r="119" spans="1:9" ht="28.5">
      <c r="A119" s="274" t="s">
        <v>145</v>
      </c>
      <c r="B119" s="281"/>
      <c r="C119" s="281"/>
      <c r="D119" s="281"/>
      <c r="E119" s="281"/>
      <c r="F119" s="281"/>
      <c r="G119" s="281"/>
      <c r="H119" s="164"/>
      <c r="I119" s="164"/>
    </row>
    <row r="120" spans="1:9" ht="114">
      <c r="A120" s="274" t="s">
        <v>146</v>
      </c>
      <c r="B120" s="281"/>
      <c r="C120" s="281"/>
      <c r="D120" s="281"/>
      <c r="E120" s="281"/>
      <c r="F120" s="281"/>
      <c r="G120" s="281"/>
      <c r="H120" s="164"/>
      <c r="I120" s="164"/>
    </row>
    <row r="121" spans="1:9" ht="85.5">
      <c r="A121" s="274" t="s">
        <v>147</v>
      </c>
      <c r="B121" s="281"/>
      <c r="C121" s="281"/>
      <c r="D121" s="281"/>
      <c r="E121" s="281"/>
      <c r="F121" s="281"/>
      <c r="G121" s="281"/>
      <c r="H121" s="164"/>
      <c r="I121" s="164"/>
    </row>
    <row r="122" spans="1:9">
      <c r="A122" s="291"/>
      <c r="B122" s="276"/>
      <c r="C122" s="277"/>
      <c r="D122" s="278"/>
      <c r="E122" s="278"/>
      <c r="F122" s="276"/>
      <c r="G122" s="276"/>
      <c r="H122" s="164"/>
      <c r="I122" s="164"/>
    </row>
    <row r="123" spans="1:9">
      <c r="A123" s="292" t="s">
        <v>148</v>
      </c>
      <c r="B123" s="282"/>
      <c r="C123" s="282"/>
      <c r="D123" s="282"/>
      <c r="E123" s="282"/>
      <c r="F123" s="282"/>
      <c r="G123" s="282"/>
      <c r="H123" s="164"/>
      <c r="I123" s="164"/>
    </row>
    <row r="124" spans="1:9">
      <c r="A124" s="274" t="s">
        <v>149</v>
      </c>
      <c r="B124" s="281"/>
      <c r="C124" s="281"/>
      <c r="D124" s="281"/>
      <c r="E124" s="281"/>
      <c r="F124" s="281"/>
      <c r="G124" s="281"/>
      <c r="H124" s="164"/>
      <c r="I124" s="164"/>
    </row>
    <row r="125" spans="1:9" ht="57">
      <c r="A125" s="274" t="s">
        <v>150</v>
      </c>
      <c r="B125" s="281"/>
      <c r="C125" s="281"/>
      <c r="D125" s="281"/>
      <c r="E125" s="281"/>
      <c r="F125" s="281"/>
      <c r="G125" s="281"/>
      <c r="H125" s="164"/>
      <c r="I125" s="164"/>
    </row>
    <row r="126" spans="1:9">
      <c r="A126" s="274" t="s">
        <v>151</v>
      </c>
      <c r="B126" s="281"/>
      <c r="C126" s="281"/>
      <c r="D126" s="281"/>
      <c r="E126" s="281"/>
      <c r="F126" s="281"/>
      <c r="G126" s="281"/>
      <c r="H126" s="164"/>
      <c r="I126" s="164"/>
    </row>
    <row r="127" spans="1:9" ht="42.75">
      <c r="A127" s="274" t="s">
        <v>152</v>
      </c>
      <c r="B127" s="281"/>
      <c r="C127" s="281"/>
      <c r="D127" s="281"/>
      <c r="E127" s="281"/>
      <c r="F127" s="281"/>
      <c r="G127" s="281"/>
      <c r="H127" s="164"/>
      <c r="I127" s="164"/>
    </row>
    <row r="128" spans="1:9">
      <c r="A128" s="274" t="s">
        <v>153</v>
      </c>
      <c r="B128" s="281"/>
      <c r="C128" s="281"/>
      <c r="D128" s="281"/>
      <c r="E128" s="281"/>
      <c r="F128" s="281"/>
      <c r="G128" s="281"/>
      <c r="H128" s="164"/>
      <c r="I128" s="164"/>
    </row>
    <row r="129" spans="1:9" ht="28.5">
      <c r="A129" s="274" t="s">
        <v>154</v>
      </c>
      <c r="B129" s="281"/>
      <c r="C129" s="281"/>
      <c r="D129" s="281"/>
      <c r="E129" s="281"/>
      <c r="F129" s="281"/>
      <c r="G129" s="281"/>
      <c r="H129" s="164"/>
      <c r="I129" s="164"/>
    </row>
    <row r="130" spans="1:9">
      <c r="A130" s="274" t="s">
        <v>155</v>
      </c>
      <c r="B130" s="281"/>
      <c r="C130" s="281"/>
      <c r="D130" s="281"/>
      <c r="E130" s="281"/>
      <c r="F130" s="281"/>
      <c r="G130" s="281"/>
      <c r="H130" s="164"/>
      <c r="I130" s="164"/>
    </row>
    <row r="131" spans="1:9" ht="42.75">
      <c r="A131" s="274" t="s">
        <v>156</v>
      </c>
      <c r="B131" s="281"/>
      <c r="C131" s="281"/>
      <c r="D131" s="281"/>
      <c r="E131" s="281"/>
      <c r="F131" s="281"/>
      <c r="G131" s="281"/>
      <c r="H131" s="164"/>
      <c r="I131" s="164"/>
    </row>
    <row r="132" spans="1:9">
      <c r="A132" s="291"/>
      <c r="B132" s="276"/>
      <c r="C132" s="277"/>
      <c r="D132" s="278"/>
      <c r="E132" s="278"/>
      <c r="F132" s="276"/>
      <c r="G132" s="276"/>
      <c r="H132" s="164"/>
      <c r="I132" s="164"/>
    </row>
    <row r="133" spans="1:9">
      <c r="A133" s="293" t="s">
        <v>157</v>
      </c>
      <c r="B133" s="283"/>
      <c r="C133" s="283"/>
      <c r="D133" s="283"/>
      <c r="E133" s="283"/>
      <c r="F133" s="283"/>
      <c r="G133" s="283"/>
      <c r="H133" s="164"/>
      <c r="I133" s="164"/>
    </row>
    <row r="134" spans="1:9" ht="28.5">
      <c r="A134" s="274" t="s">
        <v>158</v>
      </c>
      <c r="B134" s="281"/>
      <c r="C134" s="281"/>
      <c r="D134" s="281"/>
      <c r="E134" s="281"/>
      <c r="F134" s="281"/>
      <c r="G134" s="281"/>
      <c r="H134" s="164"/>
      <c r="I134" s="164"/>
    </row>
    <row r="135" spans="1:9">
      <c r="A135" s="274"/>
      <c r="B135" s="281"/>
      <c r="C135" s="281"/>
      <c r="D135" s="281"/>
      <c r="E135" s="281"/>
      <c r="F135" s="281"/>
      <c r="G135" s="281"/>
      <c r="H135" s="164"/>
      <c r="I135" s="164"/>
    </row>
    <row r="136" spans="1:9">
      <c r="A136" s="294"/>
      <c r="B136" s="279"/>
      <c r="C136" s="279"/>
      <c r="D136" s="279"/>
      <c r="E136" s="279"/>
      <c r="F136" s="279"/>
      <c r="G136" s="279"/>
      <c r="H136" s="164"/>
      <c r="I136" s="164"/>
    </row>
    <row r="137" spans="1:9">
      <c r="A137" s="294"/>
      <c r="B137" s="279"/>
      <c r="C137" s="279"/>
      <c r="D137" s="279"/>
      <c r="E137" s="279"/>
      <c r="F137" s="279"/>
      <c r="G137" s="279"/>
      <c r="H137" s="164"/>
      <c r="I137" s="164"/>
    </row>
    <row r="138" spans="1:9">
      <c r="A138" s="294"/>
      <c r="B138" s="279"/>
      <c r="C138" s="279"/>
      <c r="D138" s="279"/>
      <c r="E138" s="279"/>
      <c r="F138" s="279"/>
      <c r="G138" s="279"/>
      <c r="H138" s="164"/>
      <c r="I138" s="164"/>
    </row>
    <row r="139" spans="1:9">
      <c r="A139" s="293" t="s">
        <v>159</v>
      </c>
      <c r="B139" s="283"/>
      <c r="C139" s="283"/>
      <c r="D139" s="283"/>
      <c r="E139" s="283"/>
      <c r="F139" s="283"/>
      <c r="G139" s="283"/>
      <c r="H139" s="164"/>
      <c r="I139" s="164"/>
    </row>
    <row r="140" spans="1:9" ht="114">
      <c r="A140" s="274" t="s">
        <v>160</v>
      </c>
      <c r="B140" s="281"/>
      <c r="C140" s="281"/>
      <c r="D140" s="281"/>
      <c r="E140" s="281"/>
      <c r="F140" s="281"/>
      <c r="G140" s="281"/>
      <c r="H140" s="164"/>
      <c r="I140" s="164"/>
    </row>
    <row r="141" spans="1:9">
      <c r="A141" s="273"/>
      <c r="B141" s="275"/>
      <c r="C141" s="275"/>
      <c r="D141" s="275"/>
      <c r="E141" s="275"/>
      <c r="F141" s="275"/>
      <c r="G141" s="275"/>
      <c r="H141" s="164"/>
      <c r="I141" s="164"/>
    </row>
    <row r="142" spans="1:9">
      <c r="A142" s="292" t="s">
        <v>161</v>
      </c>
      <c r="B142" s="282"/>
      <c r="C142" s="282"/>
      <c r="D142" s="282"/>
      <c r="E142" s="282"/>
      <c r="F142" s="282"/>
      <c r="G142" s="282"/>
      <c r="H142" s="164"/>
      <c r="I142" s="164"/>
    </row>
    <row r="143" spans="1:9" ht="57">
      <c r="A143" s="274" t="s">
        <v>162</v>
      </c>
      <c r="B143" s="281"/>
      <c r="C143" s="281"/>
      <c r="D143" s="281"/>
      <c r="E143" s="281"/>
      <c r="F143" s="281"/>
      <c r="G143" s="281"/>
      <c r="H143" s="164"/>
      <c r="I143" s="164"/>
    </row>
    <row r="144" spans="1:9" ht="71.25">
      <c r="A144" s="274" t="s">
        <v>163</v>
      </c>
      <c r="B144" s="281"/>
      <c r="C144" s="281"/>
      <c r="D144" s="281"/>
      <c r="E144" s="281"/>
      <c r="F144" s="281"/>
      <c r="G144" s="281"/>
      <c r="H144" s="164"/>
      <c r="I144" s="164"/>
    </row>
    <row r="145" spans="1:9" ht="114">
      <c r="A145" s="274" t="s">
        <v>164</v>
      </c>
      <c r="B145" s="281"/>
      <c r="C145" s="281"/>
      <c r="D145" s="281"/>
      <c r="E145" s="281"/>
      <c r="F145" s="281"/>
      <c r="G145" s="281"/>
      <c r="H145" s="164"/>
      <c r="I145" s="164"/>
    </row>
    <row r="146" spans="1:9">
      <c r="A146" s="291"/>
      <c r="B146" s="276"/>
      <c r="C146" s="277"/>
      <c r="D146" s="278"/>
      <c r="E146" s="278"/>
      <c r="F146" s="276"/>
      <c r="G146" s="276"/>
      <c r="H146" s="164"/>
      <c r="I146" s="164"/>
    </row>
    <row r="147" spans="1:9">
      <c r="A147" s="295" t="s">
        <v>165</v>
      </c>
      <c r="B147" s="280"/>
      <c r="C147" s="280"/>
      <c r="D147" s="280"/>
      <c r="E147" s="280"/>
      <c r="F147" s="280"/>
      <c r="G147" s="280"/>
      <c r="H147" s="164"/>
      <c r="I147" s="164"/>
    </row>
    <row r="148" spans="1:9" ht="99.75">
      <c r="A148" s="274" t="s">
        <v>166</v>
      </c>
      <c r="B148" s="281"/>
      <c r="C148" s="281"/>
      <c r="D148" s="281"/>
      <c r="E148" s="281"/>
      <c r="F148" s="281"/>
      <c r="G148" s="281"/>
      <c r="H148" s="164"/>
      <c r="I148" s="164"/>
    </row>
    <row r="149" spans="1:9">
      <c r="A149" s="296"/>
      <c r="B149" s="276"/>
      <c r="C149" s="277"/>
      <c r="D149" s="278"/>
      <c r="E149" s="278"/>
      <c r="F149" s="276"/>
      <c r="G149" s="276"/>
      <c r="H149" s="164"/>
      <c r="I149" s="164"/>
    </row>
    <row r="150" spans="1:9">
      <c r="A150" s="295" t="s">
        <v>167</v>
      </c>
      <c r="B150" s="280"/>
      <c r="C150" s="280"/>
      <c r="D150" s="280"/>
      <c r="E150" s="280"/>
      <c r="F150" s="280"/>
      <c r="G150" s="280"/>
      <c r="H150" s="164"/>
      <c r="I150" s="164"/>
    </row>
    <row r="151" spans="1:9" ht="142.5">
      <c r="A151" s="274" t="s">
        <v>168</v>
      </c>
      <c r="B151" s="281"/>
      <c r="C151" s="281"/>
      <c r="D151" s="281"/>
      <c r="E151" s="281"/>
      <c r="F151" s="281"/>
      <c r="G151" s="281"/>
      <c r="H151" s="164"/>
      <c r="I151" s="164"/>
    </row>
    <row r="152" spans="1:9">
      <c r="A152" s="290" t="s">
        <v>169</v>
      </c>
      <c r="B152" s="176"/>
      <c r="C152" s="176"/>
      <c r="D152" s="176"/>
      <c r="E152" s="176"/>
      <c r="F152" s="176"/>
      <c r="G152" s="176"/>
      <c r="H152" s="176"/>
      <c r="I152" s="164"/>
    </row>
    <row r="153" spans="1:9">
      <c r="A153" s="265"/>
      <c r="B153" s="176"/>
      <c r="C153" s="176"/>
      <c r="D153" s="176"/>
      <c r="E153" s="176"/>
      <c r="F153" s="176"/>
      <c r="G153" s="176"/>
      <c r="H153" s="176"/>
      <c r="I153" s="164"/>
    </row>
    <row r="154" spans="1:9" ht="57">
      <c r="A154" s="297" t="s">
        <v>170</v>
      </c>
      <c r="B154" s="288"/>
      <c r="C154" s="288"/>
      <c r="D154" s="288"/>
      <c r="E154" s="288"/>
      <c r="F154" s="288"/>
      <c r="G154" s="288"/>
      <c r="H154" s="176"/>
      <c r="I154" s="164"/>
    </row>
    <row r="155" spans="1:9" ht="57">
      <c r="A155" s="274" t="s">
        <v>171</v>
      </c>
      <c r="B155" s="281"/>
      <c r="C155" s="281"/>
      <c r="D155" s="281"/>
      <c r="E155" s="281"/>
      <c r="F155" s="281"/>
      <c r="G155" s="281"/>
      <c r="H155" s="176"/>
      <c r="I155" s="164"/>
    </row>
    <row r="156" spans="1:9" ht="42.75">
      <c r="A156" s="274" t="s">
        <v>172</v>
      </c>
      <c r="B156" s="281"/>
      <c r="C156" s="281"/>
      <c r="D156" s="281"/>
      <c r="E156" s="281"/>
      <c r="F156" s="281"/>
      <c r="G156" s="281"/>
      <c r="H156" s="176"/>
      <c r="I156" s="164"/>
    </row>
    <row r="157" spans="1:9" ht="28.5">
      <c r="A157" s="274" t="s">
        <v>173</v>
      </c>
      <c r="B157" s="281"/>
      <c r="C157" s="281"/>
      <c r="D157" s="281"/>
      <c r="E157" s="281"/>
      <c r="F157" s="281"/>
      <c r="G157" s="281"/>
      <c r="H157" s="176"/>
      <c r="I157" s="164"/>
    </row>
    <row r="158" spans="1:9" ht="28.5">
      <c r="A158" s="274" t="s">
        <v>91</v>
      </c>
      <c r="B158" s="281"/>
      <c r="C158" s="281"/>
      <c r="D158" s="281"/>
      <c r="E158" s="281"/>
      <c r="F158" s="281"/>
      <c r="G158" s="281"/>
      <c r="H158" s="176"/>
      <c r="I158" s="164"/>
    </row>
    <row r="159" spans="1:9" ht="57">
      <c r="A159" s="298" t="s">
        <v>174</v>
      </c>
      <c r="B159" s="286"/>
      <c r="C159" s="286"/>
      <c r="D159" s="286"/>
      <c r="E159" s="286"/>
      <c r="F159" s="286"/>
      <c r="G159" s="286"/>
      <c r="H159" s="176"/>
      <c r="I159" s="164"/>
    </row>
    <row r="160" spans="1:9" ht="28.5">
      <c r="A160" s="299" t="s">
        <v>175</v>
      </c>
      <c r="B160" s="287"/>
      <c r="C160" s="287"/>
      <c r="D160" s="287"/>
      <c r="E160" s="287"/>
      <c r="F160" s="287"/>
      <c r="G160" s="287"/>
      <c r="H160" s="176"/>
      <c r="I160" s="164"/>
    </row>
    <row r="161" spans="1:9">
      <c r="A161" s="300" t="s">
        <v>176</v>
      </c>
      <c r="B161" s="284"/>
      <c r="C161" s="284"/>
      <c r="D161" s="284"/>
      <c r="E161" s="284"/>
      <c r="F161" s="284"/>
      <c r="G161" s="284"/>
      <c r="H161" s="176"/>
      <c r="I161" s="164"/>
    </row>
    <row r="162" spans="1:9">
      <c r="A162" s="300" t="s">
        <v>177</v>
      </c>
      <c r="B162" s="284"/>
      <c r="C162" s="284"/>
      <c r="D162" s="284"/>
      <c r="E162" s="284"/>
      <c r="F162" s="284"/>
      <c r="G162" s="284"/>
      <c r="H162" s="176"/>
      <c r="I162" s="164"/>
    </row>
    <row r="163" spans="1:9">
      <c r="A163" s="300" t="s">
        <v>178</v>
      </c>
      <c r="B163" s="284"/>
      <c r="C163" s="284"/>
      <c r="D163" s="284"/>
      <c r="E163" s="284"/>
      <c r="F163" s="284"/>
      <c r="G163" s="284"/>
      <c r="H163" s="176"/>
      <c r="I163" s="164"/>
    </row>
    <row r="164" spans="1:9">
      <c r="A164" s="300" t="s">
        <v>179</v>
      </c>
      <c r="B164" s="284"/>
      <c r="C164" s="284"/>
      <c r="D164" s="284"/>
      <c r="E164" s="284"/>
      <c r="F164" s="284"/>
      <c r="G164" s="284"/>
      <c r="H164" s="176"/>
      <c r="I164" s="164"/>
    </row>
    <row r="165" spans="1:9">
      <c r="A165" s="300" t="s">
        <v>180</v>
      </c>
      <c r="B165" s="284"/>
      <c r="C165" s="284"/>
      <c r="D165" s="284"/>
      <c r="E165" s="284"/>
      <c r="F165" s="284"/>
      <c r="G165" s="284"/>
      <c r="H165" s="176"/>
      <c r="I165" s="164"/>
    </row>
    <row r="166" spans="1:9">
      <c r="A166" s="300" t="s">
        <v>181</v>
      </c>
      <c r="B166" s="284"/>
      <c r="C166" s="284"/>
      <c r="D166" s="284"/>
      <c r="E166" s="284"/>
      <c r="F166" s="284"/>
      <c r="G166" s="284"/>
      <c r="H166" s="176"/>
      <c r="I166" s="164"/>
    </row>
    <row r="167" spans="1:9" ht="29.25">
      <c r="A167" s="300" t="s">
        <v>182</v>
      </c>
      <c r="B167" s="284"/>
      <c r="C167" s="284"/>
      <c r="D167" s="284"/>
      <c r="E167" s="284"/>
      <c r="F167" s="284"/>
      <c r="G167" s="284"/>
      <c r="H167" s="176"/>
      <c r="I167" s="164"/>
    </row>
    <row r="168" spans="1:9">
      <c r="A168" s="300" t="s">
        <v>183</v>
      </c>
      <c r="B168" s="284"/>
      <c r="C168" s="284"/>
      <c r="D168" s="284"/>
      <c r="E168" s="284"/>
      <c r="F168" s="284"/>
      <c r="G168" s="284"/>
      <c r="H168" s="176"/>
      <c r="I168" s="164"/>
    </row>
    <row r="169" spans="1:9">
      <c r="A169" s="300" t="s">
        <v>184</v>
      </c>
      <c r="B169" s="284"/>
      <c r="C169" s="284"/>
      <c r="D169" s="284"/>
      <c r="E169" s="284"/>
      <c r="F169" s="284"/>
      <c r="G169" s="284"/>
      <c r="H169" s="176"/>
      <c r="I169" s="164"/>
    </row>
    <row r="170" spans="1:9">
      <c r="A170" s="300" t="s">
        <v>185</v>
      </c>
      <c r="B170" s="284"/>
      <c r="C170" s="284"/>
      <c r="D170" s="284"/>
      <c r="E170" s="284"/>
      <c r="F170" s="284"/>
      <c r="G170" s="284"/>
      <c r="H170" s="176"/>
      <c r="I170" s="164"/>
    </row>
    <row r="171" spans="1:9" ht="29.25">
      <c r="A171" s="301" t="s">
        <v>186</v>
      </c>
      <c r="B171" s="285"/>
      <c r="C171" s="285"/>
      <c r="D171" s="285"/>
      <c r="E171" s="285"/>
      <c r="F171" s="285"/>
      <c r="G171" s="285"/>
      <c r="H171" s="176"/>
      <c r="I171" s="164"/>
    </row>
    <row r="172" spans="1:9" ht="42.75">
      <c r="A172" s="298" t="s">
        <v>187</v>
      </c>
      <c r="B172" s="286"/>
      <c r="C172" s="286"/>
      <c r="D172" s="286"/>
      <c r="E172" s="286"/>
      <c r="F172" s="286"/>
      <c r="G172" s="286"/>
      <c r="H172" s="176"/>
      <c r="I172" s="164"/>
    </row>
    <row r="173" spans="1:9" ht="28.5">
      <c r="A173" s="298" t="s">
        <v>188</v>
      </c>
      <c r="B173" s="286"/>
      <c r="C173" s="286"/>
      <c r="D173" s="286"/>
      <c r="E173" s="286"/>
      <c r="F173" s="286"/>
      <c r="G173" s="286"/>
      <c r="H173" s="176"/>
      <c r="I173" s="164"/>
    </row>
    <row r="174" spans="1:9" ht="71.25">
      <c r="A174" s="298" t="s">
        <v>189</v>
      </c>
      <c r="B174" s="286"/>
      <c r="C174" s="286"/>
      <c r="D174" s="286"/>
      <c r="E174" s="286"/>
      <c r="F174" s="286"/>
      <c r="G174" s="286"/>
      <c r="H174" s="176"/>
      <c r="I174" s="164"/>
    </row>
    <row r="175" spans="1:9">
      <c r="A175" s="265"/>
      <c r="B175" s="176"/>
      <c r="C175" s="176"/>
      <c r="D175" s="176"/>
      <c r="E175" s="176"/>
      <c r="F175" s="176"/>
      <c r="G175" s="176"/>
      <c r="H175" s="176"/>
      <c r="I175" s="164"/>
    </row>
    <row r="176" spans="1:9">
      <c r="A176" s="265"/>
      <c r="B176" s="176"/>
      <c r="C176" s="176"/>
      <c r="D176" s="176"/>
      <c r="E176" s="176"/>
      <c r="F176" s="176"/>
      <c r="G176" s="176"/>
      <c r="H176" s="176"/>
      <c r="I176" s="164"/>
    </row>
    <row r="177" spans="1:9">
      <c r="A177" s="265"/>
      <c r="B177" s="176"/>
      <c r="C177" s="176"/>
      <c r="D177" s="176"/>
      <c r="E177" s="176"/>
      <c r="F177" s="176"/>
      <c r="G177" s="176"/>
      <c r="H177" s="176"/>
      <c r="I177" s="164"/>
    </row>
    <row r="178" spans="1:9">
      <c r="A178" s="290" t="s">
        <v>190</v>
      </c>
      <c r="B178" s="176"/>
      <c r="C178" s="176"/>
      <c r="D178" s="176"/>
      <c r="E178" s="176"/>
      <c r="F178" s="176"/>
      <c r="G178" s="176"/>
      <c r="H178" s="176"/>
      <c r="I178" s="164"/>
    </row>
    <row r="179" spans="1:9">
      <c r="A179" s="265"/>
      <c r="B179" s="176"/>
      <c r="C179" s="176"/>
      <c r="D179" s="176"/>
      <c r="E179" s="176"/>
      <c r="F179" s="176"/>
      <c r="G179" s="176"/>
      <c r="H179" s="176"/>
      <c r="I179" s="164"/>
    </row>
    <row r="180" spans="1:9" ht="114">
      <c r="A180" s="87" t="s">
        <v>191</v>
      </c>
      <c r="B180" s="289"/>
      <c r="C180" s="289"/>
      <c r="D180" s="289"/>
      <c r="E180" s="289"/>
      <c r="F180" s="289"/>
      <c r="G180" s="289"/>
      <c r="H180" s="176"/>
      <c r="I180" s="164"/>
    </row>
    <row r="181" spans="1:9">
      <c r="A181" s="87"/>
      <c r="B181" s="289"/>
      <c r="C181" s="289"/>
      <c r="D181" s="289"/>
      <c r="E181" s="289"/>
      <c r="F181" s="289"/>
      <c r="G181" s="289"/>
      <c r="H181" s="176"/>
      <c r="I181" s="164"/>
    </row>
    <row r="182" spans="1:9" ht="142.5">
      <c r="A182" s="298" t="s">
        <v>192</v>
      </c>
      <c r="B182" s="286"/>
      <c r="C182" s="286"/>
      <c r="D182" s="286"/>
      <c r="E182" s="286"/>
      <c r="F182" s="286"/>
      <c r="G182" s="286"/>
      <c r="H182" s="176"/>
      <c r="I182" s="164"/>
    </row>
    <row r="183" spans="1:9" ht="28.5">
      <c r="A183" s="298" t="s">
        <v>193</v>
      </c>
      <c r="B183" s="286"/>
      <c r="C183" s="286"/>
      <c r="D183" s="286"/>
      <c r="E183" s="286"/>
      <c r="F183" s="286"/>
      <c r="G183" s="286"/>
      <c r="H183" s="176"/>
      <c r="I183" s="164"/>
    </row>
    <row r="184" spans="1:9" ht="85.5">
      <c r="A184" s="87" t="s">
        <v>194</v>
      </c>
      <c r="B184" s="289"/>
      <c r="C184" s="289"/>
      <c r="D184" s="289"/>
      <c r="E184" s="289"/>
      <c r="F184" s="289"/>
      <c r="G184" s="289"/>
      <c r="H184" s="176"/>
      <c r="I184" s="164"/>
    </row>
    <row r="185" spans="1:9" ht="42.75">
      <c r="A185" s="87" t="s">
        <v>195</v>
      </c>
      <c r="B185" s="289"/>
      <c r="C185" s="289"/>
      <c r="D185" s="289"/>
      <c r="E185" s="289"/>
      <c r="F185" s="289"/>
      <c r="G185" s="289"/>
      <c r="H185" s="176"/>
      <c r="I185" s="164"/>
    </row>
    <row r="186" spans="1:9" ht="57">
      <c r="A186" s="87" t="s">
        <v>196</v>
      </c>
      <c r="B186" s="289"/>
      <c r="C186" s="289"/>
      <c r="D186" s="289"/>
      <c r="E186" s="289"/>
      <c r="F186" s="289"/>
      <c r="G186" s="289"/>
      <c r="H186" s="176"/>
      <c r="I186" s="164"/>
    </row>
    <row r="187" spans="1:9" ht="42.75">
      <c r="A187" s="87" t="s">
        <v>197</v>
      </c>
      <c r="B187" s="289"/>
      <c r="C187" s="289"/>
      <c r="D187" s="289"/>
      <c r="E187" s="289"/>
      <c r="F187" s="289"/>
      <c r="G187" s="289"/>
      <c r="H187" s="176"/>
      <c r="I187" s="164"/>
    </row>
    <row r="188" spans="1:9" ht="57">
      <c r="A188" s="87" t="s">
        <v>198</v>
      </c>
      <c r="B188" s="289"/>
      <c r="C188" s="289"/>
      <c r="D188" s="289"/>
      <c r="E188" s="289"/>
      <c r="F188" s="289"/>
      <c r="G188" s="289"/>
      <c r="H188" s="176"/>
      <c r="I188" s="164"/>
    </row>
    <row r="189" spans="1:9" ht="28.5">
      <c r="A189" s="87" t="s">
        <v>199</v>
      </c>
      <c r="B189" s="289"/>
      <c r="C189" s="289"/>
      <c r="D189" s="289"/>
      <c r="E189" s="289"/>
      <c r="F189" s="289"/>
      <c r="G189" s="289"/>
      <c r="H189" s="176"/>
      <c r="I189" s="164"/>
    </row>
    <row r="190" spans="1:9" ht="99.75">
      <c r="A190" s="87" t="s">
        <v>200</v>
      </c>
      <c r="B190" s="289"/>
      <c r="C190" s="289"/>
      <c r="D190" s="289"/>
      <c r="E190" s="289"/>
      <c r="F190" s="289"/>
      <c r="G190" s="289"/>
      <c r="H190" s="176"/>
      <c r="I190" s="164"/>
    </row>
    <row r="191" spans="1:9" ht="85.5">
      <c r="A191" s="87" t="s">
        <v>201</v>
      </c>
      <c r="B191" s="289"/>
      <c r="C191" s="289"/>
      <c r="D191" s="289"/>
      <c r="E191" s="289"/>
      <c r="F191" s="289"/>
      <c r="G191" s="289"/>
      <c r="H191" s="176"/>
      <c r="I191" s="164"/>
    </row>
    <row r="192" spans="1:9">
      <c r="A192" s="265"/>
      <c r="B192" s="176"/>
      <c r="C192" s="176"/>
      <c r="D192" s="176"/>
      <c r="E192" s="176"/>
      <c r="F192" s="176"/>
      <c r="G192" s="176"/>
      <c r="H192" s="176"/>
      <c r="I192" s="164"/>
    </row>
    <row r="193" spans="1:9">
      <c r="A193" s="302" t="s">
        <v>202</v>
      </c>
      <c r="B193" s="176"/>
      <c r="C193" s="176"/>
      <c r="D193" s="176"/>
      <c r="E193" s="176"/>
      <c r="F193" s="176"/>
      <c r="G193" s="176"/>
      <c r="H193" s="176"/>
      <c r="I193" s="164"/>
    </row>
    <row r="194" spans="1:9">
      <c r="A194" s="265"/>
      <c r="B194" s="176"/>
      <c r="C194" s="176"/>
      <c r="D194" s="176"/>
      <c r="E194" s="176"/>
      <c r="F194" s="176"/>
      <c r="G194" s="176"/>
      <c r="H194" s="176"/>
      <c r="I194" s="164"/>
    </row>
    <row r="195" spans="1:9" ht="142.5">
      <c r="A195" s="273" t="s">
        <v>203</v>
      </c>
      <c r="B195" s="176"/>
      <c r="C195" s="176"/>
      <c r="D195" s="176"/>
      <c r="E195" s="176"/>
      <c r="F195" s="176"/>
      <c r="G195" s="176"/>
      <c r="H195" s="176"/>
      <c r="I195" s="164"/>
    </row>
    <row r="196" spans="1:9">
      <c r="A196" s="273" t="s">
        <v>204</v>
      </c>
      <c r="B196" s="176"/>
      <c r="C196" s="176"/>
      <c r="D196" s="176"/>
      <c r="E196" s="176"/>
      <c r="F196" s="176"/>
      <c r="G196" s="176"/>
      <c r="H196" s="176"/>
      <c r="I196" s="164"/>
    </row>
    <row r="197" spans="1:9" ht="71.25">
      <c r="A197" s="273" t="s">
        <v>205</v>
      </c>
      <c r="B197" s="176"/>
      <c r="C197" s="176"/>
      <c r="D197" s="176"/>
      <c r="E197" s="176"/>
      <c r="F197" s="176"/>
      <c r="G197" s="176"/>
      <c r="H197" s="176"/>
      <c r="I197" s="164"/>
    </row>
    <row r="198" spans="1:9" ht="28.5">
      <c r="A198" s="273" t="s">
        <v>206</v>
      </c>
      <c r="B198" s="176"/>
      <c r="C198" s="176"/>
      <c r="D198" s="176"/>
      <c r="E198" s="176"/>
      <c r="F198" s="176"/>
      <c r="G198" s="176"/>
      <c r="H198" s="176"/>
      <c r="I198" s="164"/>
    </row>
    <row r="199" spans="1:9" ht="171">
      <c r="A199" s="298" t="s">
        <v>207</v>
      </c>
      <c r="B199" s="176"/>
      <c r="C199" s="176"/>
      <c r="D199" s="176"/>
      <c r="E199" s="176"/>
      <c r="F199" s="176"/>
      <c r="G199" s="176"/>
      <c r="H199" s="176"/>
      <c r="I199" s="164"/>
    </row>
    <row r="200" spans="1:9" ht="85.5">
      <c r="A200" s="298" t="s">
        <v>208</v>
      </c>
      <c r="B200" s="176"/>
      <c r="C200" s="176"/>
      <c r="D200" s="176"/>
      <c r="E200" s="176"/>
      <c r="F200" s="176"/>
      <c r="G200" s="176"/>
      <c r="H200" s="176"/>
      <c r="I200" s="164"/>
    </row>
    <row r="201" spans="1:9" ht="57">
      <c r="A201" s="298" t="s">
        <v>209</v>
      </c>
      <c r="B201" s="176"/>
      <c r="C201" s="176"/>
      <c r="D201" s="176"/>
      <c r="E201" s="176"/>
      <c r="F201" s="176"/>
      <c r="G201" s="176"/>
      <c r="H201" s="176"/>
      <c r="I201" s="164"/>
    </row>
    <row r="202" spans="1:9" ht="114">
      <c r="A202" s="298" t="s">
        <v>210</v>
      </c>
      <c r="B202" s="176"/>
      <c r="C202" s="176"/>
      <c r="D202" s="176"/>
      <c r="E202" s="176"/>
      <c r="F202" s="176"/>
      <c r="G202" s="176"/>
      <c r="H202" s="176"/>
      <c r="I202" s="164"/>
    </row>
    <row r="203" spans="1:9">
      <c r="A203" s="303" t="s">
        <v>211</v>
      </c>
      <c r="B203" s="176"/>
      <c r="C203" s="176"/>
      <c r="D203" s="176"/>
      <c r="E203" s="176"/>
      <c r="F203" s="176"/>
      <c r="G203" s="176"/>
      <c r="H203" s="176"/>
      <c r="I203" s="164"/>
    </row>
    <row r="204" spans="1:9">
      <c r="A204" s="303" t="s">
        <v>212</v>
      </c>
      <c r="B204" s="176"/>
      <c r="C204" s="176"/>
      <c r="D204" s="176"/>
      <c r="E204" s="176"/>
      <c r="F204" s="176"/>
      <c r="G204" s="176"/>
      <c r="H204" s="176"/>
      <c r="I204" s="164"/>
    </row>
    <row r="205" spans="1:9">
      <c r="A205" s="303" t="s">
        <v>213</v>
      </c>
      <c r="B205" s="176"/>
      <c r="C205" s="176"/>
      <c r="D205" s="176"/>
      <c r="E205" s="176"/>
      <c r="F205" s="176"/>
      <c r="G205" s="176"/>
      <c r="H205" s="176"/>
      <c r="I205" s="164"/>
    </row>
    <row r="206" spans="1:9">
      <c r="A206" s="303" t="s">
        <v>214</v>
      </c>
      <c r="B206" s="176"/>
      <c r="C206" s="176"/>
      <c r="D206" s="176"/>
      <c r="E206" s="176"/>
      <c r="F206" s="176"/>
      <c r="G206" s="176"/>
      <c r="H206" s="176"/>
      <c r="I206" s="164"/>
    </row>
    <row r="207" spans="1:9">
      <c r="A207" s="304" t="s">
        <v>215</v>
      </c>
      <c r="B207" s="176"/>
      <c r="C207" s="176"/>
      <c r="D207" s="176"/>
      <c r="E207" s="176"/>
      <c r="F207" s="176"/>
      <c r="G207" s="176"/>
      <c r="H207" s="176"/>
      <c r="I207" s="164"/>
    </row>
    <row r="208" spans="1:9">
      <c r="A208" s="304" t="s">
        <v>216</v>
      </c>
      <c r="B208" s="176"/>
      <c r="C208" s="176"/>
      <c r="D208" s="176"/>
      <c r="E208" s="176"/>
      <c r="F208" s="176"/>
      <c r="G208" s="176"/>
      <c r="H208" s="176"/>
      <c r="I208" s="164"/>
    </row>
    <row r="209" spans="1:9">
      <c r="A209" s="303" t="s">
        <v>217</v>
      </c>
      <c r="B209" s="176"/>
      <c r="C209" s="176"/>
      <c r="D209" s="176"/>
      <c r="E209" s="176"/>
      <c r="F209" s="176"/>
      <c r="G209" s="176"/>
      <c r="H209" s="176"/>
      <c r="I209" s="164"/>
    </row>
    <row r="210" spans="1:9">
      <c r="A210" s="305" t="s">
        <v>218</v>
      </c>
      <c r="B210" s="176"/>
      <c r="C210" s="176"/>
      <c r="D210" s="176"/>
      <c r="E210" s="176"/>
      <c r="F210" s="176"/>
      <c r="G210" s="176"/>
      <c r="H210" s="176"/>
      <c r="I210" s="164"/>
    </row>
    <row r="211" spans="1:9" ht="128.25">
      <c r="A211" s="298" t="s">
        <v>219</v>
      </c>
      <c r="B211" s="176"/>
      <c r="C211" s="176"/>
      <c r="D211" s="176"/>
      <c r="E211" s="176"/>
      <c r="F211" s="176"/>
      <c r="G211" s="176"/>
      <c r="H211" s="176"/>
      <c r="I211" s="164"/>
    </row>
  </sheetData>
  <pageMargins left="0.70866141732283472" right="0.74803149606299213" top="1.3779527559055118" bottom="0.74803149606299213" header="0.19685039370078741" footer="0.19685039370078741"/>
  <pageSetup paperSize="9" firstPageNumber="11" orientation="portrait" r:id="rId1"/>
  <headerFooter>
    <oddHeader xml:space="preserve">&amp;L&amp;K000000GRAD GOSPIĆ, BUDAČKA 55, GOSPIĆ, OIB: 22538763965
TROŠKOVNIK RADOVA
Izgradnja poslovne građevine za smještaj vozila i opreme 
Gradskog društva Crvenog križa
TD: 02-10/21-T&amp;RConsilium d.o.o. 
OIB: 95339822934
</oddHeader>
    <oddFooter>&amp;C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E15C2-BFD9-40C8-98EA-CB15F482B329}">
  <sheetPr>
    <tabColor rgb="FFFFFF00"/>
  </sheetPr>
  <dimension ref="A1:I27"/>
  <sheetViews>
    <sheetView view="pageLayout" topLeftCell="A34" zoomScaleNormal="85" zoomScaleSheetLayoutView="85" workbookViewId="0">
      <selection activeCell="J15" sqref="J15"/>
    </sheetView>
  </sheetViews>
  <sheetFormatPr defaultColWidth="9.140625" defaultRowHeight="15"/>
  <cols>
    <col min="1" max="1" width="3.7109375" style="50" customWidth="1"/>
    <col min="2" max="2" width="4.7109375" style="23" customWidth="1"/>
    <col min="3" max="3" width="40.28515625" style="16" customWidth="1"/>
    <col min="4" max="4" width="8.7109375" style="7" customWidth="1"/>
    <col min="5" max="5" width="12.7109375" style="195" customWidth="1"/>
    <col min="6" max="6" width="11.85546875" style="22" customWidth="1"/>
    <col min="7" max="7" width="12.42578125" style="22" customWidth="1"/>
    <col min="8" max="8" width="8.28515625" style="22" customWidth="1"/>
    <col min="9" max="9" width="32.7109375" style="22" customWidth="1"/>
    <col min="10" max="10" width="17.140625" style="22" customWidth="1"/>
    <col min="11" max="16384" width="9.140625" style="22"/>
  </cols>
  <sheetData>
    <row r="1" spans="1:9" s="18" customFormat="1" ht="92.25" customHeight="1" thickBot="1">
      <c r="A1" s="17"/>
      <c r="B1" s="718" t="s">
        <v>667</v>
      </c>
      <c r="C1" s="726"/>
      <c r="D1" s="726"/>
      <c r="E1" s="717" t="s">
        <v>19</v>
      </c>
      <c r="F1" s="717"/>
      <c r="G1" s="717"/>
    </row>
    <row r="2" spans="1:9" s="24" customFormat="1" ht="24" thickBot="1">
      <c r="A2" s="77" t="s">
        <v>26</v>
      </c>
      <c r="B2" s="60"/>
      <c r="C2" s="727" t="s">
        <v>447</v>
      </c>
      <c r="D2" s="727"/>
      <c r="E2" s="727"/>
      <c r="F2" s="727"/>
      <c r="G2" s="727"/>
    </row>
    <row r="3" spans="1:9" s="19" customFormat="1" ht="17.100000000000001" customHeight="1">
      <c r="A3" s="61"/>
      <c r="B3" s="62"/>
      <c r="C3" s="728"/>
      <c r="D3" s="728"/>
      <c r="E3" s="728"/>
      <c r="F3" s="63"/>
      <c r="G3" s="63"/>
    </row>
    <row r="4" spans="1:9" s="19" customFormat="1" ht="17.100000000000001" customHeight="1">
      <c r="A4" s="69" t="str">
        <f>$A$2</f>
        <v>1.</v>
      </c>
      <c r="B4" s="70">
        <v>1</v>
      </c>
      <c r="C4" s="720" t="s">
        <v>649</v>
      </c>
      <c r="D4" s="720"/>
      <c r="E4" s="721"/>
      <c r="F4" s="71"/>
      <c r="G4" s="206"/>
    </row>
    <row r="5" spans="1:9" s="19" customFormat="1" ht="45" customHeight="1">
      <c r="A5" s="69"/>
      <c r="B5" s="70"/>
      <c r="C5" s="722" t="s">
        <v>100</v>
      </c>
      <c r="D5" s="722"/>
      <c r="E5" s="723"/>
      <c r="F5" s="71"/>
      <c r="G5" s="206"/>
    </row>
    <row r="6" spans="1:9" s="19" customFormat="1" ht="17.100000000000001" customHeight="1">
      <c r="A6" s="130"/>
      <c r="B6" s="131"/>
      <c r="C6" s="724" t="s">
        <v>650</v>
      </c>
      <c r="D6" s="724"/>
      <c r="E6" s="725"/>
      <c r="F6" s="136"/>
      <c r="G6" s="136"/>
    </row>
    <row r="7" spans="1:9" s="19" customFormat="1" ht="17.100000000000001" customHeight="1">
      <c r="A7" s="130"/>
      <c r="B7" s="131"/>
      <c r="C7" s="132"/>
      <c r="D7" s="133" t="s">
        <v>0</v>
      </c>
      <c r="E7" s="249" t="s">
        <v>1</v>
      </c>
      <c r="F7" s="134" t="s">
        <v>2</v>
      </c>
      <c r="G7" s="145" t="s">
        <v>3</v>
      </c>
      <c r="H7" s="145" t="s">
        <v>683</v>
      </c>
    </row>
    <row r="8" spans="1:9" s="19" customFormat="1" ht="17.100000000000001" customHeight="1">
      <c r="A8" s="54"/>
      <c r="B8" s="55"/>
      <c r="C8" s="72"/>
      <c r="D8" s="73" t="s">
        <v>5</v>
      </c>
      <c r="E8" s="240">
        <v>700</v>
      </c>
      <c r="F8" s="819"/>
      <c r="G8" s="840">
        <f t="shared" ref="G8" si="0">E8*F8</f>
        <v>0</v>
      </c>
      <c r="H8" s="688">
        <v>1</v>
      </c>
    </row>
    <row r="9" spans="1:9" s="19" customFormat="1" ht="17.100000000000001" customHeight="1">
      <c r="A9" s="61"/>
      <c r="B9" s="62"/>
      <c r="C9" s="184"/>
      <c r="D9" s="184"/>
      <c r="E9" s="184"/>
      <c r="F9" s="63"/>
      <c r="G9" s="841"/>
    </row>
    <row r="10" spans="1:9" ht="15.75">
      <c r="A10" s="69" t="str">
        <f>$A$2</f>
        <v>1.</v>
      </c>
      <c r="B10" s="70">
        <f>MAX($B$4:B4)+1</f>
        <v>2</v>
      </c>
      <c r="C10" s="720" t="s">
        <v>99</v>
      </c>
      <c r="D10" s="720"/>
      <c r="E10" s="721"/>
      <c r="F10" s="71"/>
      <c r="G10" s="842"/>
      <c r="H10" s="393"/>
      <c r="I10" s="14"/>
    </row>
    <row r="11" spans="1:9" ht="50.25" customHeight="1">
      <c r="A11" s="69"/>
      <c r="B11" s="70"/>
      <c r="C11" s="722" t="s">
        <v>100</v>
      </c>
      <c r="D11" s="722"/>
      <c r="E11" s="723"/>
      <c r="F11" s="71"/>
      <c r="G11" s="842"/>
      <c r="H11" s="393"/>
      <c r="I11" s="14"/>
    </row>
    <row r="12" spans="1:9" s="138" customFormat="1" ht="12">
      <c r="A12" s="130"/>
      <c r="B12" s="131"/>
      <c r="C12" s="724" t="s">
        <v>97</v>
      </c>
      <c r="D12" s="724"/>
      <c r="E12" s="725"/>
      <c r="F12" s="136"/>
      <c r="G12" s="843"/>
      <c r="H12" s="416"/>
      <c r="I12" s="137"/>
    </row>
    <row r="13" spans="1:9" s="138" customFormat="1" ht="12">
      <c r="A13" s="130"/>
      <c r="B13" s="131"/>
      <c r="C13" s="132"/>
      <c r="D13" s="133" t="s">
        <v>0</v>
      </c>
      <c r="E13" s="249" t="s">
        <v>1</v>
      </c>
      <c r="F13" s="134" t="s">
        <v>2</v>
      </c>
      <c r="G13" s="844" t="s">
        <v>3</v>
      </c>
      <c r="H13" s="145" t="s">
        <v>683</v>
      </c>
      <c r="I13" s="137"/>
    </row>
    <row r="14" spans="1:9">
      <c r="A14" s="54"/>
      <c r="B14" s="55"/>
      <c r="C14" s="72"/>
      <c r="D14" s="73" t="s">
        <v>98</v>
      </c>
      <c r="E14" s="240">
        <v>1</v>
      </c>
      <c r="F14" s="241"/>
      <c r="G14" s="840">
        <f t="shared" ref="G14" si="1">E14*F14</f>
        <v>0</v>
      </c>
      <c r="H14" s="688">
        <v>1</v>
      </c>
      <c r="I14" s="14"/>
    </row>
    <row r="15" spans="1:9" ht="17.100000000000001" customHeight="1">
      <c r="A15" s="78"/>
      <c r="B15" s="79"/>
      <c r="C15" s="80"/>
      <c r="D15" s="81"/>
      <c r="E15" s="517"/>
      <c r="F15" s="51"/>
      <c r="G15" s="845"/>
      <c r="H15" s="393"/>
      <c r="I15" s="14"/>
    </row>
    <row r="16" spans="1:9" ht="17.100000000000001" customHeight="1">
      <c r="A16" s="69" t="str">
        <f>$A$2</f>
        <v>1.</v>
      </c>
      <c r="B16" s="70">
        <f>MAX($B$2:B15)+1</f>
        <v>3</v>
      </c>
      <c r="C16" s="720" t="s">
        <v>532</v>
      </c>
      <c r="D16" s="720"/>
      <c r="E16" s="721"/>
      <c r="F16" s="71"/>
      <c r="G16" s="842"/>
      <c r="H16" s="393"/>
      <c r="I16" s="14"/>
    </row>
    <row r="17" spans="1:9" ht="64.5" customHeight="1">
      <c r="A17" s="69"/>
      <c r="B17" s="70"/>
      <c r="C17" s="722" t="s">
        <v>533</v>
      </c>
      <c r="D17" s="722"/>
      <c r="E17" s="723"/>
      <c r="F17" s="71"/>
      <c r="G17" s="842"/>
      <c r="H17" s="393"/>
      <c r="I17" s="14"/>
    </row>
    <row r="18" spans="1:9" ht="17.100000000000001" customHeight="1">
      <c r="A18" s="130"/>
      <c r="B18" s="131"/>
      <c r="C18" s="724" t="s">
        <v>534</v>
      </c>
      <c r="D18" s="724"/>
      <c r="E18" s="725"/>
      <c r="F18" s="136"/>
      <c r="G18" s="843"/>
      <c r="H18" s="393"/>
      <c r="I18" s="14"/>
    </row>
    <row r="19" spans="1:9" ht="17.100000000000001" customHeight="1">
      <c r="A19" s="130"/>
      <c r="B19" s="131"/>
      <c r="C19" s="132"/>
      <c r="D19" s="133" t="s">
        <v>0</v>
      </c>
      <c r="E19" s="249" t="s">
        <v>1</v>
      </c>
      <c r="F19" s="134" t="s">
        <v>2</v>
      </c>
      <c r="G19" s="844" t="s">
        <v>3</v>
      </c>
      <c r="H19" s="145" t="s">
        <v>683</v>
      </c>
      <c r="I19" s="14"/>
    </row>
    <row r="20" spans="1:9" ht="17.100000000000001" customHeight="1">
      <c r="A20" s="54"/>
      <c r="B20" s="55"/>
      <c r="C20" s="72"/>
      <c r="D20" s="73" t="s">
        <v>5</v>
      </c>
      <c r="E20" s="240">
        <f>133+113+57*2</f>
        <v>360</v>
      </c>
      <c r="F20" s="241"/>
      <c r="G20" s="840">
        <f t="shared" ref="G20" si="2">E20*F20</f>
        <v>0</v>
      </c>
      <c r="H20" s="689">
        <v>2</v>
      </c>
      <c r="I20" s="14"/>
    </row>
    <row r="21" spans="1:9" ht="17.100000000000001" customHeight="1">
      <c r="A21" s="78"/>
      <c r="B21" s="79"/>
      <c r="C21" s="80"/>
      <c r="D21" s="81"/>
      <c r="E21" s="197"/>
      <c r="F21" s="51"/>
      <c r="G21" s="82"/>
      <c r="H21" s="393"/>
      <c r="I21" s="14"/>
    </row>
    <row r="22" spans="1:9" s="42" customFormat="1" ht="16.5" thickBot="1">
      <c r="A22" s="91" t="str">
        <f>$A$2</f>
        <v>1.</v>
      </c>
      <c r="B22" s="92"/>
      <c r="C22" s="93" t="str">
        <f>$C$2</f>
        <v>RUŠENJA I PRIPREMNI RADOVI</v>
      </c>
      <c r="D22" s="93"/>
      <c r="E22" s="192"/>
      <c r="F22" s="719" t="s">
        <v>6</v>
      </c>
      <c r="G22" s="719"/>
    </row>
    <row r="23" spans="1:9" s="97" customFormat="1" ht="16.5" thickBot="1">
      <c r="A23" s="94"/>
      <c r="B23" s="95"/>
      <c r="C23" s="96"/>
      <c r="D23" s="96"/>
      <c r="E23" s="193"/>
      <c r="F23" s="846">
        <f>SUM($G$8:G20)</f>
        <v>0</v>
      </c>
      <c r="G23" s="846"/>
    </row>
    <row r="24" spans="1:9">
      <c r="A24" s="56"/>
      <c r="B24" s="59"/>
      <c r="C24" s="53"/>
      <c r="D24" s="58"/>
      <c r="E24" s="194"/>
      <c r="F24" s="58"/>
      <c r="G24" s="58"/>
    </row>
    <row r="25" spans="1:9">
      <c r="A25" s="6"/>
      <c r="B25" s="8"/>
      <c r="F25" s="7"/>
      <c r="G25" s="7"/>
    </row>
    <row r="26" spans="1:9">
      <c r="A26" s="6"/>
      <c r="B26" s="8"/>
      <c r="F26" s="7"/>
      <c r="G26" s="7"/>
    </row>
    <row r="27" spans="1:9">
      <c r="A27" s="6"/>
      <c r="B27" s="8"/>
      <c r="F27" s="7"/>
      <c r="G27" s="7"/>
    </row>
  </sheetData>
  <mergeCells count="15">
    <mergeCell ref="B1:D1"/>
    <mergeCell ref="E1:G1"/>
    <mergeCell ref="C2:G2"/>
    <mergeCell ref="C3:E3"/>
    <mergeCell ref="C16:E16"/>
    <mergeCell ref="C4:E4"/>
    <mergeCell ref="C5:E5"/>
    <mergeCell ref="C6:E6"/>
    <mergeCell ref="F22:G22"/>
    <mergeCell ref="F23:G23"/>
    <mergeCell ref="C10:E10"/>
    <mergeCell ref="C11:E11"/>
    <mergeCell ref="C12:E12"/>
    <mergeCell ref="C17:E17"/>
    <mergeCell ref="C18:E18"/>
  </mergeCells>
  <conditionalFormatting sqref="A1:B1">
    <cfRule type="cellIs" dxfId="233" priority="25" operator="equal">
      <formula>0</formula>
    </cfRule>
  </conditionalFormatting>
  <conditionalFormatting sqref="A8:G8">
    <cfRule type="cellIs" dxfId="232" priority="4" operator="equal">
      <formula>0</formula>
    </cfRule>
  </conditionalFormatting>
  <conditionalFormatting sqref="A14:G14">
    <cfRule type="cellIs" dxfId="231" priority="86" operator="equal">
      <formula>0</formula>
    </cfRule>
  </conditionalFormatting>
  <conditionalFormatting sqref="A20:G20">
    <cfRule type="cellIs" dxfId="230" priority="6" operator="equal">
      <formula>0</formula>
    </cfRule>
  </conditionalFormatting>
  <conditionalFormatting sqref="E1 A2:G2 A15:E15 A21:E21 A22:G22 A23:E23">
    <cfRule type="cellIs" dxfId="229" priority="94" operator="equal">
      <formula>0</formula>
    </cfRule>
  </conditionalFormatting>
  <conditionalFormatting sqref="F3:G3 F9:G9">
    <cfRule type="cellIs" dxfId="228" priority="95" stopIfTrue="1" operator="equal">
      <formula>0</formula>
    </cfRule>
  </conditionalFormatting>
  <conditionalFormatting sqref="F23:G23">
    <cfRule type="cellIs" dxfId="227" priority="93" operator="equal">
      <formula>0</formula>
    </cfRule>
  </conditionalFormatting>
  <conditionalFormatting sqref="F7:H7">
    <cfRule type="cellIs" dxfId="226" priority="3" operator="equal">
      <formula>0</formula>
    </cfRule>
  </conditionalFormatting>
  <conditionalFormatting sqref="F13:H13">
    <cfRule type="cellIs" dxfId="225" priority="2" operator="equal">
      <formula>0</formula>
    </cfRule>
  </conditionalFormatting>
  <conditionalFormatting sqref="F19:H19">
    <cfRule type="cellIs" dxfId="224" priority="1" operator="equal">
      <formula>0</formula>
    </cfRule>
  </conditionalFormatting>
  <conditionalFormatting sqref="G15 G21">
    <cfRule type="cellIs" dxfId="223" priority="90"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CBF5D-6450-4E2A-9089-8F75D6F9BCA7}">
  <sheetPr>
    <tabColor rgb="FFFFFF00"/>
  </sheetPr>
  <dimension ref="A1:I34"/>
  <sheetViews>
    <sheetView view="pageLayout" topLeftCell="A16" zoomScaleNormal="85" zoomScaleSheetLayoutView="85" workbookViewId="0">
      <selection activeCell="J27" sqref="J27"/>
    </sheetView>
  </sheetViews>
  <sheetFormatPr defaultColWidth="9.140625" defaultRowHeight="15"/>
  <cols>
    <col min="1" max="1" width="3.7109375" style="50" customWidth="1"/>
    <col min="2" max="2" width="4.7109375" style="23" customWidth="1"/>
    <col min="3" max="3" width="43.42578125" style="16" customWidth="1"/>
    <col min="4" max="4" width="7.42578125" style="7" customWidth="1"/>
    <col min="5" max="5" width="12.7109375" style="195" customWidth="1"/>
    <col min="6" max="6" width="10.5703125" style="22" customWidth="1"/>
    <col min="7" max="7" width="11.85546875" style="22" customWidth="1"/>
    <col min="8" max="8" width="8" style="22" customWidth="1"/>
    <col min="9" max="9" width="32.7109375" style="22" customWidth="1"/>
    <col min="10" max="10" width="17.140625" style="22" customWidth="1"/>
    <col min="11" max="16384" width="9.140625" style="22"/>
  </cols>
  <sheetData>
    <row r="1" spans="1:9" s="18" customFormat="1" ht="105" customHeight="1" thickBot="1">
      <c r="A1" s="17"/>
      <c r="B1" s="718" t="s">
        <v>667</v>
      </c>
      <c r="C1" s="726"/>
      <c r="D1" s="726"/>
      <c r="E1" s="717" t="s">
        <v>19</v>
      </c>
      <c r="F1" s="717"/>
      <c r="G1" s="717"/>
    </row>
    <row r="2" spans="1:9" s="24" customFormat="1" ht="24" thickBot="1">
      <c r="A2" s="83" t="s">
        <v>128</v>
      </c>
      <c r="B2" s="84"/>
      <c r="C2" s="727" t="s">
        <v>101</v>
      </c>
      <c r="D2" s="727"/>
      <c r="E2" s="727"/>
      <c r="F2" s="727"/>
      <c r="G2" s="727"/>
    </row>
    <row r="3" spans="1:9" s="19" customFormat="1" ht="17.100000000000001" customHeight="1">
      <c r="A3" s="61"/>
      <c r="B3" s="62"/>
      <c r="C3" s="728"/>
      <c r="D3" s="728"/>
      <c r="E3" s="728"/>
      <c r="F3" s="63"/>
      <c r="G3" s="63"/>
    </row>
    <row r="4" spans="1:9" s="20" customFormat="1" ht="18.75">
      <c r="A4" s="69" t="str">
        <f>$A$2</f>
        <v>2.</v>
      </c>
      <c r="B4" s="158">
        <v>1</v>
      </c>
      <c r="C4" s="732" t="s">
        <v>448</v>
      </c>
      <c r="D4" s="732"/>
      <c r="E4" s="733"/>
      <c r="F4" s="71"/>
      <c r="G4" s="206"/>
      <c r="H4" s="46"/>
    </row>
    <row r="5" spans="1:9" s="20" customFormat="1" ht="34.5" customHeight="1">
      <c r="A5" s="130"/>
      <c r="B5" s="70"/>
      <c r="C5" s="729" t="s">
        <v>440</v>
      </c>
      <c r="D5" s="729"/>
      <c r="E5" s="730"/>
      <c r="F5" s="71"/>
      <c r="G5" s="206"/>
      <c r="H5" s="46"/>
    </row>
    <row r="6" spans="1:9" s="20" customFormat="1" ht="18.75">
      <c r="A6" s="130"/>
      <c r="B6" s="131"/>
      <c r="C6" s="724" t="s">
        <v>102</v>
      </c>
      <c r="D6" s="724"/>
      <c r="E6" s="731"/>
      <c r="F6" s="136"/>
      <c r="G6" s="136"/>
      <c r="H6" s="46"/>
    </row>
    <row r="7" spans="1:9" s="20" customFormat="1" ht="18.600000000000001" customHeight="1">
      <c r="A7" s="130"/>
      <c r="B7" s="131"/>
      <c r="C7" s="132"/>
      <c r="D7" s="133" t="s">
        <v>0</v>
      </c>
      <c r="E7" s="190" t="s">
        <v>1</v>
      </c>
      <c r="F7" s="133" t="s">
        <v>2</v>
      </c>
      <c r="G7" s="145" t="s">
        <v>3</v>
      </c>
      <c r="H7" s="145" t="s">
        <v>683</v>
      </c>
    </row>
    <row r="8" spans="1:9" s="20" customFormat="1" ht="18.600000000000001" customHeight="1">
      <c r="A8" s="130"/>
      <c r="B8" s="131"/>
      <c r="C8" s="497" t="s">
        <v>526</v>
      </c>
      <c r="D8" s="181" t="s">
        <v>23</v>
      </c>
      <c r="E8" s="443">
        <f>285*0.2</f>
        <v>57</v>
      </c>
      <c r="F8" s="188"/>
      <c r="G8" s="847">
        <f t="shared" ref="G8" si="0">E8*F8</f>
        <v>0</v>
      </c>
      <c r="H8" s="688">
        <v>1</v>
      </c>
    </row>
    <row r="9" spans="1:9" s="20" customFormat="1" ht="18.75">
      <c r="A9" s="204"/>
      <c r="B9" s="55"/>
      <c r="C9" s="498" t="s">
        <v>525</v>
      </c>
      <c r="D9" s="73" t="s">
        <v>23</v>
      </c>
      <c r="E9" s="386">
        <f>(25.36+1)*11.5</f>
        <v>303.14</v>
      </c>
      <c r="F9" s="74"/>
      <c r="G9" s="840">
        <f t="shared" ref="G9" si="1">E9*F9</f>
        <v>0</v>
      </c>
      <c r="H9" s="688">
        <v>1</v>
      </c>
    </row>
    <row r="10" spans="1:9" s="135" customFormat="1" ht="17.100000000000001" customHeight="1">
      <c r="A10" s="69" t="str">
        <f>$A$2</f>
        <v>2.</v>
      </c>
      <c r="B10" s="158">
        <f>MAX($B$2:B9)+1</f>
        <v>2</v>
      </c>
      <c r="C10" s="732" t="s">
        <v>428</v>
      </c>
      <c r="D10" s="732"/>
      <c r="E10" s="733"/>
      <c r="F10" s="71"/>
      <c r="G10" s="842"/>
      <c r="H10" s="146"/>
      <c r="I10" s="25"/>
    </row>
    <row r="11" spans="1:9" s="15" customFormat="1" ht="36.75" customHeight="1">
      <c r="A11" s="203"/>
      <c r="B11" s="200"/>
      <c r="C11" s="729" t="s">
        <v>500</v>
      </c>
      <c r="D11" s="729"/>
      <c r="E11" s="730"/>
      <c r="F11" s="201"/>
      <c r="G11" s="848"/>
      <c r="H11" s="417"/>
      <c r="I11" s="214"/>
    </row>
    <row r="12" spans="1:9" s="135" customFormat="1" ht="17.100000000000001" customHeight="1">
      <c r="A12" s="130"/>
      <c r="B12" s="131"/>
      <c r="C12" s="724" t="s">
        <v>102</v>
      </c>
      <c r="D12" s="724"/>
      <c r="E12" s="731"/>
      <c r="F12" s="136"/>
      <c r="G12" s="843"/>
      <c r="H12" s="146"/>
      <c r="I12" s="25"/>
    </row>
    <row r="13" spans="1:9" s="135" customFormat="1" ht="17.45" customHeight="1">
      <c r="A13" s="130"/>
      <c r="B13" s="131"/>
      <c r="C13" s="132"/>
      <c r="D13" s="133" t="s">
        <v>0</v>
      </c>
      <c r="E13" s="190" t="s">
        <v>1</v>
      </c>
      <c r="F13" s="133" t="s">
        <v>2</v>
      </c>
      <c r="G13" s="844" t="s">
        <v>3</v>
      </c>
      <c r="H13" s="145" t="s">
        <v>683</v>
      </c>
      <c r="I13" s="25"/>
    </row>
    <row r="14" spans="1:9" s="135" customFormat="1" ht="41.25" customHeight="1">
      <c r="A14" s="130"/>
      <c r="B14" s="131"/>
      <c r="C14" s="479" t="s">
        <v>501</v>
      </c>
      <c r="D14" s="435" t="s">
        <v>23</v>
      </c>
      <c r="E14" s="496">
        <f>12*0.7</f>
        <v>8.3999999999999986</v>
      </c>
      <c r="F14" s="188"/>
      <c r="G14" s="847">
        <f t="shared" ref="G14" si="2">E14*F14</f>
        <v>0</v>
      </c>
      <c r="H14" s="688">
        <v>1</v>
      </c>
      <c r="I14" s="25"/>
    </row>
    <row r="15" spans="1:9" s="135" customFormat="1" ht="28.5" customHeight="1">
      <c r="A15" s="204"/>
      <c r="B15" s="205"/>
      <c r="C15" s="480" t="s">
        <v>502</v>
      </c>
      <c r="D15" s="477" t="s">
        <v>23</v>
      </c>
      <c r="E15" s="495">
        <f>1.5*1.5*0.85*18</f>
        <v>34.424999999999997</v>
      </c>
      <c r="F15" s="478"/>
      <c r="G15" s="849">
        <f t="shared" ref="G15" si="3">E15*F15</f>
        <v>0</v>
      </c>
      <c r="H15" s="688">
        <v>1</v>
      </c>
      <c r="I15" s="25"/>
    </row>
    <row r="16" spans="1:9" s="135" customFormat="1" ht="17.100000000000001" customHeight="1">
      <c r="A16" s="69" t="str">
        <f>$A$2</f>
        <v>2.</v>
      </c>
      <c r="B16" s="158">
        <f>MAX($B$2:B10)+1</f>
        <v>3</v>
      </c>
      <c r="C16" s="720" t="s">
        <v>522</v>
      </c>
      <c r="D16" s="720"/>
      <c r="E16" s="721"/>
      <c r="F16" s="71"/>
      <c r="G16" s="842"/>
      <c r="H16" s="146"/>
      <c r="I16" s="25"/>
    </row>
    <row r="17" spans="1:9" s="135" customFormat="1" ht="64.5" customHeight="1">
      <c r="A17" s="130"/>
      <c r="B17" s="70"/>
      <c r="C17" s="722" t="s">
        <v>550</v>
      </c>
      <c r="D17" s="722"/>
      <c r="E17" s="723"/>
      <c r="F17" s="71"/>
      <c r="G17" s="842"/>
      <c r="H17" s="146"/>
      <c r="I17" s="25"/>
    </row>
    <row r="18" spans="1:9" s="135" customFormat="1" ht="17.100000000000001" customHeight="1">
      <c r="A18" s="130"/>
      <c r="B18" s="131"/>
      <c r="C18" s="724" t="s">
        <v>103</v>
      </c>
      <c r="D18" s="724"/>
      <c r="E18" s="725"/>
      <c r="F18" s="136"/>
      <c r="G18" s="843"/>
      <c r="H18" s="146"/>
      <c r="I18" s="25"/>
    </row>
    <row r="19" spans="1:9" s="135" customFormat="1" ht="17.100000000000001" customHeight="1">
      <c r="A19" s="130"/>
      <c r="B19" s="131"/>
      <c r="C19" s="132"/>
      <c r="D19" s="133" t="s">
        <v>0</v>
      </c>
      <c r="E19" s="249" t="s">
        <v>1</v>
      </c>
      <c r="F19" s="134" t="s">
        <v>2</v>
      </c>
      <c r="G19" s="844" t="s">
        <v>3</v>
      </c>
      <c r="H19" s="145" t="s">
        <v>683</v>
      </c>
      <c r="I19" s="25"/>
    </row>
    <row r="20" spans="1:9" s="135" customFormat="1" ht="17.100000000000001" customHeight="1">
      <c r="A20" s="130"/>
      <c r="B20" s="131"/>
      <c r="C20" s="497" t="s">
        <v>524</v>
      </c>
      <c r="D20" s="181" t="s">
        <v>23</v>
      </c>
      <c r="E20" s="507">
        <f>E9+'9. OKOLIŠ'!E9</f>
        <v>346.03999999999996</v>
      </c>
      <c r="F20" s="655"/>
      <c r="G20" s="847">
        <f t="shared" ref="G20" si="4">E20*F20</f>
        <v>0</v>
      </c>
      <c r="H20" s="688">
        <v>1</v>
      </c>
      <c r="I20" s="25"/>
    </row>
    <row r="21" spans="1:9" s="135" customFormat="1" ht="17.100000000000001" customHeight="1">
      <c r="A21" s="55"/>
      <c r="B21" s="55"/>
      <c r="C21" s="505" t="s">
        <v>523</v>
      </c>
      <c r="D21" s="73" t="s">
        <v>23</v>
      </c>
      <c r="E21" s="240">
        <f>480-E20</f>
        <v>133.96000000000004</v>
      </c>
      <c r="F21" s="241"/>
      <c r="G21" s="840">
        <f t="shared" ref="G21" si="5">E21*F21</f>
        <v>0</v>
      </c>
      <c r="H21" s="688">
        <v>1</v>
      </c>
      <c r="I21" s="25"/>
    </row>
    <row r="22" spans="1:9" s="135" customFormat="1" ht="17.100000000000001" customHeight="1">
      <c r="A22" s="69" t="str">
        <f>$A$2</f>
        <v>2.</v>
      </c>
      <c r="B22" s="158">
        <f>MAX($B$2:B16)+1</f>
        <v>4</v>
      </c>
      <c r="C22" s="720" t="s">
        <v>104</v>
      </c>
      <c r="D22" s="720"/>
      <c r="E22" s="721"/>
      <c r="F22" s="71"/>
      <c r="G22" s="842"/>
      <c r="H22" s="146"/>
      <c r="I22" s="25"/>
    </row>
    <row r="23" spans="1:9" s="135" customFormat="1" ht="33" customHeight="1">
      <c r="A23" s="69"/>
      <c r="B23" s="70"/>
      <c r="C23" s="729" t="s">
        <v>434</v>
      </c>
      <c r="D23" s="729"/>
      <c r="E23" s="730"/>
      <c r="F23" s="71"/>
      <c r="G23" s="842"/>
      <c r="H23" s="146"/>
      <c r="I23" s="25"/>
    </row>
    <row r="24" spans="1:9" s="135" customFormat="1" ht="17.100000000000001" customHeight="1">
      <c r="A24" s="130"/>
      <c r="B24" s="131"/>
      <c r="C24" s="724" t="s">
        <v>103</v>
      </c>
      <c r="D24" s="724"/>
      <c r="E24" s="731"/>
      <c r="F24" s="136"/>
      <c r="G24" s="843"/>
      <c r="H24" s="146"/>
      <c r="I24" s="25"/>
    </row>
    <row r="25" spans="1:9" s="135" customFormat="1" ht="17.100000000000001" customHeight="1">
      <c r="A25" s="130"/>
      <c r="B25" s="131"/>
      <c r="C25" s="132"/>
      <c r="D25" s="133" t="s">
        <v>0</v>
      </c>
      <c r="E25" s="243" t="s">
        <v>1</v>
      </c>
      <c r="F25" s="133" t="s">
        <v>2</v>
      </c>
      <c r="G25" s="844" t="s">
        <v>3</v>
      </c>
      <c r="H25" s="145" t="s">
        <v>683</v>
      </c>
      <c r="I25" s="25"/>
    </row>
    <row r="26" spans="1:9" s="135" customFormat="1" ht="24" customHeight="1">
      <c r="A26" s="130"/>
      <c r="B26" s="131"/>
      <c r="C26" s="481" t="s">
        <v>503</v>
      </c>
      <c r="D26" s="435" t="s">
        <v>23</v>
      </c>
      <c r="E26" s="503">
        <f>250*0.2</f>
        <v>50</v>
      </c>
      <c r="F26" s="655"/>
      <c r="G26" s="847">
        <f t="shared" ref="G26" si="6">E26*F26</f>
        <v>0</v>
      </c>
      <c r="H26" s="688">
        <v>1</v>
      </c>
      <c r="I26" s="25"/>
    </row>
    <row r="27" spans="1:9" s="135" customFormat="1" ht="26.25" customHeight="1">
      <c r="A27" s="204"/>
      <c r="B27" s="205"/>
      <c r="C27" s="482" t="s">
        <v>504</v>
      </c>
      <c r="D27" s="502" t="s">
        <v>23</v>
      </c>
      <c r="E27" s="504">
        <f>250*0.2</f>
        <v>50</v>
      </c>
      <c r="F27" s="241"/>
      <c r="G27" s="840">
        <f t="shared" ref="G27" si="7">E27*F27</f>
        <v>0</v>
      </c>
      <c r="H27" s="688">
        <v>1</v>
      </c>
      <c r="I27" s="25"/>
    </row>
    <row r="28" spans="1:9" s="135" customFormat="1">
      <c r="A28" s="130"/>
      <c r="B28" s="131"/>
      <c r="C28" s="518"/>
      <c r="D28" s="519"/>
      <c r="E28" s="520"/>
      <c r="F28" s="88"/>
      <c r="G28" s="76"/>
      <c r="H28" s="146"/>
      <c r="I28" s="25"/>
    </row>
    <row r="29" spans="1:9" s="21" customFormat="1" ht="19.5" thickBot="1">
      <c r="A29" s="91" t="str">
        <f>$A$2</f>
        <v>2.</v>
      </c>
      <c r="B29" s="92"/>
      <c r="C29" s="93" t="str">
        <f>$C$2</f>
        <v>ZEMLJANI RADOVI</v>
      </c>
      <c r="D29" s="93"/>
      <c r="E29" s="192"/>
      <c r="F29" s="719" t="s">
        <v>6</v>
      </c>
      <c r="G29" s="719"/>
    </row>
    <row r="30" spans="1:9" ht="16.5" thickBot="1">
      <c r="A30" s="94"/>
      <c r="B30" s="95"/>
      <c r="C30" s="96"/>
      <c r="D30" s="96"/>
      <c r="E30" s="193"/>
      <c r="F30" s="846">
        <f>SUM($G$4:G27)</f>
        <v>0</v>
      </c>
      <c r="G30" s="846"/>
    </row>
    <row r="31" spans="1:9">
      <c r="A31" s="6"/>
      <c r="B31" s="8"/>
      <c r="F31" s="7"/>
      <c r="G31" s="7"/>
    </row>
    <row r="32" spans="1:9">
      <c r="A32" s="6"/>
      <c r="B32" s="8"/>
      <c r="F32" s="7"/>
      <c r="G32" s="7"/>
    </row>
    <row r="33" spans="1:7">
      <c r="A33" s="6"/>
      <c r="B33" s="8"/>
      <c r="F33" s="7"/>
      <c r="G33" s="7"/>
    </row>
    <row r="34" spans="1:7">
      <c r="A34" s="6"/>
      <c r="B34" s="8"/>
      <c r="F34" s="7"/>
      <c r="G34" s="7"/>
    </row>
  </sheetData>
  <mergeCells count="18">
    <mergeCell ref="C5:E5"/>
    <mergeCell ref="B1:D1"/>
    <mergeCell ref="E1:G1"/>
    <mergeCell ref="C2:G2"/>
    <mergeCell ref="C3:E3"/>
    <mergeCell ref="C4:E4"/>
    <mergeCell ref="C6:E6"/>
    <mergeCell ref="C10:E10"/>
    <mergeCell ref="C11:E11"/>
    <mergeCell ref="C12:E12"/>
    <mergeCell ref="C22:E22"/>
    <mergeCell ref="C17:E17"/>
    <mergeCell ref="C18:E18"/>
    <mergeCell ref="F29:G29"/>
    <mergeCell ref="F30:G30"/>
    <mergeCell ref="C16:E16"/>
    <mergeCell ref="C23:E23"/>
    <mergeCell ref="C24:E24"/>
  </mergeCells>
  <conditionalFormatting sqref="A1:B1">
    <cfRule type="cellIs" dxfId="222" priority="14" operator="equal">
      <formula>0</formula>
    </cfRule>
  </conditionalFormatting>
  <conditionalFormatting sqref="B9:C9">
    <cfRule type="cellIs" dxfId="221" priority="50" operator="equal">
      <formula>0</formula>
    </cfRule>
  </conditionalFormatting>
  <conditionalFormatting sqref="C14:G15">
    <cfRule type="cellIs" dxfId="220" priority="21" operator="equal">
      <formula>0</formula>
    </cfRule>
  </conditionalFormatting>
  <conditionalFormatting sqref="C20:G28">
    <cfRule type="cellIs" dxfId="219" priority="7" operator="equal">
      <formula>0</formula>
    </cfRule>
  </conditionalFormatting>
  <conditionalFormatting sqref="D8:G9">
    <cfRule type="cellIs" dxfId="218" priority="5" operator="equal">
      <formula>0</formula>
    </cfRule>
  </conditionalFormatting>
  <conditionalFormatting sqref="D27:G28">
    <cfRule type="cellIs" dxfId="217" priority="12" operator="equal">
      <formula>0</formula>
    </cfRule>
  </conditionalFormatting>
  <conditionalFormatting sqref="E1 A2:G2 A21:B28 A29:G29 A30:E30">
    <cfRule type="cellIs" dxfId="216" priority="78" operator="equal">
      <formula>0</formula>
    </cfRule>
  </conditionalFormatting>
  <conditionalFormatting sqref="F3:G3">
    <cfRule type="cellIs" dxfId="215" priority="79" stopIfTrue="1" operator="equal">
      <formula>0</formula>
    </cfRule>
  </conditionalFormatting>
  <conditionalFormatting sqref="F30:G30">
    <cfRule type="cellIs" dxfId="214" priority="77" operator="equal">
      <formula>0</formula>
    </cfRule>
  </conditionalFormatting>
  <conditionalFormatting sqref="F7:H7">
    <cfRule type="cellIs" dxfId="213" priority="4" operator="equal">
      <formula>0</formula>
    </cfRule>
  </conditionalFormatting>
  <conditionalFormatting sqref="F13:H13">
    <cfRule type="cellIs" dxfId="212" priority="3" operator="equal">
      <formula>0</formula>
    </cfRule>
  </conditionalFormatting>
  <conditionalFormatting sqref="F19:H19">
    <cfRule type="cellIs" dxfId="211" priority="2" operator="equal">
      <formula>0</formula>
    </cfRule>
  </conditionalFormatting>
  <conditionalFormatting sqref="F25:H25">
    <cfRule type="cellIs" dxfId="210" priority="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17EF-61EF-42C4-9E7E-2D5BD07A5542}">
  <sheetPr>
    <tabColor rgb="FFFFFF00"/>
  </sheetPr>
  <dimension ref="A1:I55"/>
  <sheetViews>
    <sheetView view="pageLayout" zoomScale="85" zoomScaleNormal="85" zoomScaleSheetLayoutView="85" zoomScalePageLayoutView="85" workbookViewId="0">
      <selection activeCell="E60" sqref="E60"/>
    </sheetView>
  </sheetViews>
  <sheetFormatPr defaultColWidth="9.140625" defaultRowHeight="15"/>
  <cols>
    <col min="1" max="1" width="3.7109375" style="50" customWidth="1"/>
    <col min="2" max="2" width="4.7109375" style="23" customWidth="1"/>
    <col min="3" max="3" width="43.42578125" style="16" customWidth="1"/>
    <col min="4" max="4" width="7.42578125" style="7" customWidth="1"/>
    <col min="5" max="5" width="12.7109375" style="195" customWidth="1"/>
    <col min="6" max="6" width="9.7109375" style="22" customWidth="1"/>
    <col min="7" max="7" width="12.85546875" style="22" customWidth="1"/>
    <col min="8" max="8" width="9.7109375" style="22" customWidth="1"/>
    <col min="9" max="9" width="32.7109375" style="22" customWidth="1"/>
    <col min="10" max="10" width="17.140625" style="22" customWidth="1"/>
    <col min="11" max="16384" width="9.140625" style="22"/>
  </cols>
  <sheetData>
    <row r="1" spans="1:8" s="18" customFormat="1" ht="105" customHeight="1" thickBot="1">
      <c r="A1" s="17"/>
      <c r="B1" s="718" t="s">
        <v>667</v>
      </c>
      <c r="C1" s="726"/>
      <c r="D1" s="726"/>
      <c r="E1" s="717" t="s">
        <v>19</v>
      </c>
      <c r="F1" s="717"/>
      <c r="G1" s="717"/>
    </row>
    <row r="2" spans="1:8" s="24" customFormat="1" ht="24" thickBot="1">
      <c r="A2" s="83" t="s">
        <v>13</v>
      </c>
      <c r="B2" s="84"/>
      <c r="C2" s="727" t="s">
        <v>105</v>
      </c>
      <c r="D2" s="727"/>
      <c r="E2" s="727"/>
      <c r="F2" s="727"/>
      <c r="G2" s="727"/>
    </row>
    <row r="3" spans="1:8" s="19" customFormat="1" ht="17.100000000000001" customHeight="1">
      <c r="A3" s="61"/>
      <c r="B3" s="62"/>
      <c r="C3" s="728"/>
      <c r="D3" s="728"/>
      <c r="E3" s="728"/>
      <c r="F3" s="63"/>
      <c r="G3" s="63"/>
    </row>
    <row r="4" spans="1:8" s="19" customFormat="1" ht="17.100000000000001" customHeight="1">
      <c r="A4" s="69" t="str">
        <f>$A$2</f>
        <v>3.</v>
      </c>
      <c r="B4" s="158">
        <v>1</v>
      </c>
      <c r="C4" s="732" t="s">
        <v>429</v>
      </c>
      <c r="D4" s="732"/>
      <c r="E4" s="720"/>
      <c r="F4" s="206"/>
      <c r="G4" s="206"/>
    </row>
    <row r="5" spans="1:8" s="19" customFormat="1" ht="48" customHeight="1">
      <c r="A5" s="130"/>
      <c r="B5" s="70"/>
      <c r="C5" s="722" t="s">
        <v>530</v>
      </c>
      <c r="D5" s="722"/>
      <c r="E5" s="723"/>
      <c r="F5" s="206"/>
      <c r="G5" s="206"/>
    </row>
    <row r="6" spans="1:8" s="19" customFormat="1" ht="17.100000000000001" customHeight="1">
      <c r="A6" s="147"/>
      <c r="B6" s="131"/>
      <c r="C6" s="734" t="s">
        <v>106</v>
      </c>
      <c r="D6" s="734"/>
      <c r="E6" s="735"/>
      <c r="F6" s="180"/>
      <c r="G6" s="180"/>
    </row>
    <row r="7" spans="1:8" s="19" customFormat="1" ht="17.100000000000001" customHeight="1">
      <c r="A7" s="147"/>
      <c r="B7" s="131"/>
      <c r="C7" s="379"/>
      <c r="D7" s="238" t="s">
        <v>0</v>
      </c>
      <c r="E7" s="239" t="s">
        <v>1</v>
      </c>
      <c r="F7" s="238" t="s">
        <v>2</v>
      </c>
      <c r="G7" s="418" t="s">
        <v>3</v>
      </c>
      <c r="H7" s="145" t="s">
        <v>683</v>
      </c>
    </row>
    <row r="8" spans="1:8" s="19" customFormat="1" ht="17.100000000000001" customHeight="1">
      <c r="A8" s="147"/>
      <c r="B8" s="205"/>
      <c r="C8" s="509" t="s">
        <v>451</v>
      </c>
      <c r="D8" s="483" t="s">
        <v>23</v>
      </c>
      <c r="E8" s="508">
        <f>1*1*0.1*18</f>
        <v>1.8</v>
      </c>
      <c r="F8" s="484"/>
      <c r="G8" s="850">
        <f t="shared" ref="G8" si="0">E8*F8</f>
        <v>0</v>
      </c>
      <c r="H8" s="688">
        <v>1</v>
      </c>
    </row>
    <row r="9" spans="1:8" s="19" customFormat="1" ht="17.100000000000001" customHeight="1">
      <c r="A9" s="61"/>
      <c r="B9" s="62"/>
      <c r="C9" s="184"/>
      <c r="D9" s="184"/>
      <c r="E9" s="485"/>
      <c r="F9" s="63"/>
      <c r="G9" s="841"/>
      <c r="H9" s="690"/>
    </row>
    <row r="10" spans="1:8" s="185" customFormat="1" ht="18">
      <c r="A10" s="69" t="str">
        <f>$A$2</f>
        <v>3.</v>
      </c>
      <c r="B10" s="158">
        <f>MAX(B4:B9)+1</f>
        <v>2</v>
      </c>
      <c r="C10" s="720" t="s">
        <v>439</v>
      </c>
      <c r="D10" s="720"/>
      <c r="E10" s="721"/>
      <c r="F10" s="206"/>
      <c r="G10" s="842"/>
      <c r="H10" s="419"/>
    </row>
    <row r="11" spans="1:8" s="185" customFormat="1" ht="63" customHeight="1">
      <c r="A11" s="130"/>
      <c r="B11" s="70"/>
      <c r="C11" s="722" t="s">
        <v>505</v>
      </c>
      <c r="D11" s="722"/>
      <c r="E11" s="723"/>
      <c r="F11" s="206"/>
      <c r="G11" s="842"/>
      <c r="H11" s="419"/>
    </row>
    <row r="12" spans="1:8" s="219" customFormat="1" ht="12">
      <c r="A12" s="147"/>
      <c r="B12" s="131"/>
      <c r="C12" s="734" t="s">
        <v>106</v>
      </c>
      <c r="D12" s="734"/>
      <c r="E12" s="735"/>
      <c r="F12" s="180"/>
      <c r="G12" s="851"/>
      <c r="H12" s="420"/>
    </row>
    <row r="13" spans="1:8" s="219" customFormat="1" ht="12">
      <c r="A13" s="147"/>
      <c r="B13" s="131"/>
      <c r="C13" s="379"/>
      <c r="D13" s="238" t="s">
        <v>0</v>
      </c>
      <c r="E13" s="239" t="s">
        <v>1</v>
      </c>
      <c r="F13" s="238" t="s">
        <v>2</v>
      </c>
      <c r="G13" s="852" t="s">
        <v>3</v>
      </c>
      <c r="H13" s="145" t="s">
        <v>683</v>
      </c>
    </row>
    <row r="14" spans="1:8" s="185" customFormat="1" ht="18">
      <c r="A14" s="56"/>
      <c r="B14" s="55"/>
      <c r="C14" s="72"/>
      <c r="D14" s="73" t="s">
        <v>23</v>
      </c>
      <c r="E14" s="508">
        <f>0.8*0.8*0.8*18</f>
        <v>9.2160000000000029</v>
      </c>
      <c r="F14" s="241"/>
      <c r="G14" s="853">
        <f t="shared" ref="G14" si="1">E14*F14</f>
        <v>0</v>
      </c>
      <c r="H14" s="688">
        <v>1</v>
      </c>
    </row>
    <row r="15" spans="1:8" s="185" customFormat="1" ht="28.5" customHeight="1">
      <c r="A15" s="56"/>
      <c r="B15" s="215"/>
      <c r="C15" s="210" t="s">
        <v>107</v>
      </c>
      <c r="D15" s="210"/>
      <c r="E15" s="216"/>
      <c r="F15" s="217"/>
      <c r="G15" s="854"/>
      <c r="H15" s="419"/>
    </row>
    <row r="16" spans="1:8" s="219" customFormat="1" ht="12">
      <c r="A16" s="147"/>
      <c r="B16" s="131"/>
      <c r="C16" s="724" t="s">
        <v>108</v>
      </c>
      <c r="D16" s="724"/>
      <c r="E16" s="725"/>
      <c r="F16" s="182"/>
      <c r="G16" s="843"/>
      <c r="H16" s="420"/>
    </row>
    <row r="17" spans="1:8" s="219" customFormat="1" ht="12">
      <c r="A17" s="147"/>
      <c r="B17" s="131"/>
      <c r="C17" s="139"/>
      <c r="D17" s="140" t="s">
        <v>0</v>
      </c>
      <c r="E17" s="223" t="s">
        <v>1</v>
      </c>
      <c r="F17" s="224" t="s">
        <v>2</v>
      </c>
      <c r="G17" s="844" t="s">
        <v>3</v>
      </c>
      <c r="H17" s="145" t="s">
        <v>683</v>
      </c>
    </row>
    <row r="18" spans="1:8" s="185" customFormat="1" ht="18">
      <c r="A18" s="56"/>
      <c r="B18" s="55"/>
      <c r="C18" s="72"/>
      <c r="D18" s="73" t="s">
        <v>109</v>
      </c>
      <c r="E18" s="513">
        <f>123.5*3</f>
        <v>370.5</v>
      </c>
      <c r="F18" s="222"/>
      <c r="G18" s="840">
        <f t="shared" ref="G18" si="2">E18*F18</f>
        <v>0</v>
      </c>
      <c r="H18" s="688">
        <v>1</v>
      </c>
    </row>
    <row r="19" spans="1:8" s="185" customFormat="1" ht="18">
      <c r="A19" s="64"/>
      <c r="B19" s="65"/>
      <c r="C19" s="67"/>
      <c r="D19" s="68"/>
      <c r="E19" s="191"/>
      <c r="F19" s="66"/>
      <c r="G19" s="855"/>
      <c r="H19" s="419"/>
    </row>
    <row r="20" spans="1:8" s="185" customFormat="1" ht="18">
      <c r="A20" s="69" t="str">
        <f>$A$2</f>
        <v>3.</v>
      </c>
      <c r="B20" s="157">
        <f>MAX(B1:B19)+1</f>
        <v>3</v>
      </c>
      <c r="C20" s="720" t="s">
        <v>508</v>
      </c>
      <c r="D20" s="720"/>
      <c r="E20" s="721"/>
      <c r="F20" s="225"/>
      <c r="G20" s="842"/>
      <c r="H20" s="419"/>
    </row>
    <row r="21" spans="1:8" s="185" customFormat="1" ht="64.5" customHeight="1">
      <c r="A21" s="56"/>
      <c r="B21" s="57"/>
      <c r="C21" s="722" t="s">
        <v>509</v>
      </c>
      <c r="D21" s="722"/>
      <c r="E21" s="722"/>
      <c r="F21" s="217"/>
      <c r="G21" s="854"/>
      <c r="H21" s="419"/>
    </row>
    <row r="22" spans="1:8" s="185" customFormat="1" ht="18">
      <c r="A22" s="147"/>
      <c r="B22" s="148"/>
      <c r="C22" s="734" t="s">
        <v>106</v>
      </c>
      <c r="D22" s="734"/>
      <c r="E22" s="734"/>
      <c r="F22" s="218"/>
      <c r="G22" s="851"/>
      <c r="H22" s="419"/>
    </row>
    <row r="23" spans="1:8" s="185" customFormat="1" ht="18">
      <c r="A23" s="147"/>
      <c r="B23" s="148"/>
      <c r="C23" s="379"/>
      <c r="D23" s="238" t="s">
        <v>0</v>
      </c>
      <c r="E23" s="221" t="s">
        <v>1</v>
      </c>
      <c r="F23" s="211" t="s">
        <v>2</v>
      </c>
      <c r="G23" s="852" t="s">
        <v>3</v>
      </c>
      <c r="H23" s="145" t="s">
        <v>683</v>
      </c>
    </row>
    <row r="24" spans="1:8" s="185" customFormat="1" ht="18">
      <c r="A24" s="56"/>
      <c r="B24" s="55"/>
      <c r="C24" s="72"/>
      <c r="D24" s="73" t="s">
        <v>23</v>
      </c>
      <c r="E24" s="386">
        <f>0.36*0.36*1.1*6+0.36*0.36*0.45*6</f>
        <v>1.2052799999999999</v>
      </c>
      <c r="F24" s="222"/>
      <c r="G24" s="853">
        <f>E24*F24</f>
        <v>0</v>
      </c>
      <c r="H24" s="688">
        <v>1</v>
      </c>
    </row>
    <row r="25" spans="1:8" s="185" customFormat="1" ht="36" customHeight="1">
      <c r="A25" s="56"/>
      <c r="B25" s="215"/>
      <c r="C25" s="210" t="s">
        <v>107</v>
      </c>
      <c r="D25" s="210"/>
      <c r="E25" s="216"/>
      <c r="F25" s="217"/>
      <c r="G25" s="854"/>
      <c r="H25" s="419"/>
    </row>
    <row r="26" spans="1:8" s="185" customFormat="1" ht="18">
      <c r="A26" s="147"/>
      <c r="B26" s="131"/>
      <c r="C26" s="724" t="s">
        <v>108</v>
      </c>
      <c r="D26" s="724"/>
      <c r="E26" s="724"/>
      <c r="F26" s="182"/>
      <c r="G26" s="843"/>
      <c r="H26" s="419"/>
    </row>
    <row r="27" spans="1:8" s="185" customFormat="1" ht="18">
      <c r="A27" s="147"/>
      <c r="B27" s="131"/>
      <c r="C27" s="139"/>
      <c r="D27" s="140" t="s">
        <v>0</v>
      </c>
      <c r="E27" s="223" t="s">
        <v>1</v>
      </c>
      <c r="F27" s="224" t="s">
        <v>2</v>
      </c>
      <c r="G27" s="844" t="s">
        <v>3</v>
      </c>
      <c r="H27" s="145" t="s">
        <v>683</v>
      </c>
    </row>
    <row r="28" spans="1:8" s="185" customFormat="1" ht="18">
      <c r="A28" s="56"/>
      <c r="B28" s="55"/>
      <c r="C28" s="189"/>
      <c r="D28" s="73" t="s">
        <v>109</v>
      </c>
      <c r="E28" s="513">
        <f>(41.4+42.2)*1.2</f>
        <v>100.32</v>
      </c>
      <c r="F28" s="222"/>
      <c r="G28" s="840">
        <f t="shared" ref="G28" si="3">E28*F28</f>
        <v>0</v>
      </c>
      <c r="H28" s="688">
        <v>1</v>
      </c>
    </row>
    <row r="29" spans="1:8" s="185" customFormat="1" ht="18">
      <c r="A29" s="56"/>
      <c r="B29" s="57"/>
      <c r="C29" s="106"/>
      <c r="D29" s="75"/>
      <c r="E29" s="196"/>
      <c r="F29" s="436"/>
      <c r="G29" s="856"/>
      <c r="H29" s="419"/>
    </row>
    <row r="30" spans="1:8" s="185" customFormat="1" ht="18">
      <c r="A30" s="56"/>
      <c r="B30" s="57"/>
      <c r="C30" s="106"/>
      <c r="D30" s="75"/>
      <c r="E30" s="196"/>
      <c r="F30" s="436"/>
      <c r="G30" s="856"/>
      <c r="H30" s="419"/>
    </row>
    <row r="31" spans="1:8" s="185" customFormat="1" ht="18">
      <c r="A31" s="69" t="str">
        <f>$A$2</f>
        <v>3.</v>
      </c>
      <c r="B31" s="157">
        <f>MAX(B15:B20)+1</f>
        <v>4</v>
      </c>
      <c r="C31" s="720" t="s">
        <v>506</v>
      </c>
      <c r="D31" s="720"/>
      <c r="E31" s="721"/>
      <c r="F31" s="225"/>
      <c r="G31" s="842"/>
      <c r="H31" s="419"/>
    </row>
    <row r="32" spans="1:8" s="185" customFormat="1" ht="46.5" customHeight="1">
      <c r="A32" s="56"/>
      <c r="B32" s="57"/>
      <c r="C32" s="722" t="s">
        <v>507</v>
      </c>
      <c r="D32" s="722"/>
      <c r="E32" s="722"/>
      <c r="F32" s="217"/>
      <c r="G32" s="854"/>
      <c r="H32" s="419"/>
    </row>
    <row r="33" spans="1:9" s="185" customFormat="1" ht="18">
      <c r="A33" s="147"/>
      <c r="B33" s="148"/>
      <c r="C33" s="734" t="s">
        <v>106</v>
      </c>
      <c r="D33" s="734"/>
      <c r="E33" s="734"/>
      <c r="F33" s="218"/>
      <c r="G33" s="851"/>
      <c r="H33" s="419"/>
    </row>
    <row r="34" spans="1:9" s="185" customFormat="1" ht="18">
      <c r="A34" s="147"/>
      <c r="B34" s="148"/>
      <c r="C34" s="379"/>
      <c r="D34" s="238" t="s">
        <v>0</v>
      </c>
      <c r="E34" s="221" t="s">
        <v>1</v>
      </c>
      <c r="F34" s="211" t="s">
        <v>2</v>
      </c>
      <c r="G34" s="852" t="s">
        <v>3</v>
      </c>
      <c r="H34" s="145" t="s">
        <v>683</v>
      </c>
    </row>
    <row r="35" spans="1:9" s="185" customFormat="1" ht="18">
      <c r="A35" s="56"/>
      <c r="B35" s="55"/>
      <c r="C35" s="72"/>
      <c r="D35" s="73" t="s">
        <v>23</v>
      </c>
      <c r="E35" s="386">
        <f>0.27*35+36.3*0.14</f>
        <v>14.532</v>
      </c>
      <c r="F35" s="222"/>
      <c r="G35" s="853">
        <f t="shared" ref="G35" si="4">E35*F35</f>
        <v>0</v>
      </c>
      <c r="H35" s="688">
        <v>1</v>
      </c>
    </row>
    <row r="36" spans="1:9" s="185" customFormat="1" ht="31.5" customHeight="1">
      <c r="A36" s="56"/>
      <c r="B36" s="215"/>
      <c r="C36" s="210" t="s">
        <v>107</v>
      </c>
      <c r="D36" s="210"/>
      <c r="E36" s="216"/>
      <c r="F36" s="217"/>
      <c r="G36" s="854"/>
      <c r="H36" s="419"/>
    </row>
    <row r="37" spans="1:9" s="185" customFormat="1" ht="18">
      <c r="A37" s="147"/>
      <c r="B37" s="131"/>
      <c r="C37" s="724" t="s">
        <v>108</v>
      </c>
      <c r="D37" s="724"/>
      <c r="E37" s="724"/>
      <c r="F37" s="182"/>
      <c r="G37" s="843"/>
      <c r="H37" s="419"/>
    </row>
    <row r="38" spans="1:9" s="185" customFormat="1" ht="18">
      <c r="A38" s="147"/>
      <c r="B38" s="131"/>
      <c r="C38" s="139"/>
      <c r="D38" s="140" t="s">
        <v>0</v>
      </c>
      <c r="E38" s="223" t="s">
        <v>1</v>
      </c>
      <c r="F38" s="224" t="s">
        <v>2</v>
      </c>
      <c r="G38" s="844" t="s">
        <v>3</v>
      </c>
      <c r="H38" s="419"/>
    </row>
    <row r="39" spans="1:9" s="185" customFormat="1" ht="18">
      <c r="A39" s="56"/>
      <c r="B39" s="55"/>
      <c r="C39" s="72"/>
      <c r="D39" s="73" t="s">
        <v>109</v>
      </c>
      <c r="E39" s="513">
        <f>(691.6+310.1)*1.2</f>
        <v>1202.04</v>
      </c>
      <c r="F39" s="222"/>
      <c r="G39" s="840">
        <f t="shared" ref="G39" si="5">E39*F39</f>
        <v>0</v>
      </c>
      <c r="H39" s="419"/>
    </row>
    <row r="40" spans="1:9" s="185" customFormat="1" ht="18">
      <c r="A40" s="56"/>
      <c r="B40" s="57"/>
      <c r="C40" s="106"/>
      <c r="D40" s="75"/>
      <c r="E40" s="196"/>
      <c r="F40" s="436"/>
      <c r="G40" s="856"/>
      <c r="H40" s="419"/>
    </row>
    <row r="41" spans="1:9" s="187" customFormat="1" ht="17.100000000000001" customHeight="1">
      <c r="A41" s="69" t="str">
        <f>$A$2</f>
        <v>3.</v>
      </c>
      <c r="B41" s="157">
        <f>MAX(B31)+1</f>
        <v>5</v>
      </c>
      <c r="C41" s="720" t="s">
        <v>110</v>
      </c>
      <c r="D41" s="720"/>
      <c r="E41" s="721"/>
      <c r="F41" s="225"/>
      <c r="G41" s="842"/>
      <c r="H41" s="421"/>
      <c r="I41" s="186"/>
    </row>
    <row r="42" spans="1:9" s="187" customFormat="1" ht="44.25" customHeight="1">
      <c r="A42" s="56"/>
      <c r="B42" s="57"/>
      <c r="C42" s="722" t="s">
        <v>112</v>
      </c>
      <c r="D42" s="722"/>
      <c r="E42" s="722"/>
      <c r="F42" s="217"/>
      <c r="G42" s="854"/>
      <c r="H42" s="421"/>
      <c r="I42" s="186"/>
    </row>
    <row r="43" spans="1:9" s="187" customFormat="1" ht="17.100000000000001" customHeight="1">
      <c r="A43" s="147"/>
      <c r="B43" s="148"/>
      <c r="C43" s="734" t="s">
        <v>106</v>
      </c>
      <c r="D43" s="734"/>
      <c r="E43" s="734"/>
      <c r="F43" s="218"/>
      <c r="G43" s="857"/>
      <c r="H43" s="421"/>
      <c r="I43" s="186"/>
    </row>
    <row r="44" spans="1:9" s="187" customFormat="1" ht="17.100000000000001" customHeight="1">
      <c r="A44" s="147"/>
      <c r="B44" s="148"/>
      <c r="C44" s="220"/>
      <c r="D44" s="211" t="s">
        <v>0</v>
      </c>
      <c r="E44" s="221" t="s">
        <v>1</v>
      </c>
      <c r="F44" s="211" t="s">
        <v>2</v>
      </c>
      <c r="G44" s="852" t="s">
        <v>3</v>
      </c>
      <c r="H44" s="145" t="s">
        <v>683</v>
      </c>
      <c r="I44" s="186"/>
    </row>
    <row r="45" spans="1:9" s="187" customFormat="1" ht="17.100000000000001" customHeight="1">
      <c r="A45" s="147"/>
      <c r="B45" s="148"/>
      <c r="C45" s="154" t="s">
        <v>430</v>
      </c>
      <c r="D45" s="109" t="s">
        <v>23</v>
      </c>
      <c r="E45" s="510">
        <v>1</v>
      </c>
      <c r="F45" s="159"/>
      <c r="G45" s="858">
        <f>E45*F45</f>
        <v>0</v>
      </c>
      <c r="H45" s="688">
        <v>1</v>
      </c>
      <c r="I45" s="186"/>
    </row>
    <row r="46" spans="1:9" s="187" customFormat="1" ht="17.100000000000001" customHeight="1">
      <c r="A46" s="147"/>
      <c r="B46" s="148"/>
      <c r="C46" s="154" t="s">
        <v>431</v>
      </c>
      <c r="D46" s="109" t="s">
        <v>5</v>
      </c>
      <c r="E46" s="510">
        <v>1</v>
      </c>
      <c r="F46" s="159"/>
      <c r="G46" s="859">
        <f>E46*F46</f>
        <v>0</v>
      </c>
      <c r="H46" s="688">
        <v>1</v>
      </c>
      <c r="I46" s="186"/>
    </row>
    <row r="47" spans="1:9" s="187" customFormat="1" ht="17.100000000000001" customHeight="1">
      <c r="A47" s="56"/>
      <c r="B47" s="57"/>
      <c r="C47" s="177" t="s">
        <v>111</v>
      </c>
      <c r="D47" s="209" t="s">
        <v>109</v>
      </c>
      <c r="E47" s="240">
        <v>1</v>
      </c>
      <c r="F47" s="445"/>
      <c r="G47" s="853">
        <f t="shared" ref="G47" si="6">E47*F47</f>
        <v>0</v>
      </c>
      <c r="H47" s="688">
        <v>1</v>
      </c>
      <c r="I47" s="186"/>
    </row>
    <row r="48" spans="1:9" s="187" customFormat="1" ht="17.100000000000001" customHeight="1">
      <c r="A48" s="56"/>
      <c r="B48" s="57"/>
      <c r="C48" s="106"/>
      <c r="D48" s="75"/>
      <c r="E48" s="444"/>
      <c r="F48" s="88"/>
      <c r="G48" s="76"/>
      <c r="H48" s="421"/>
      <c r="I48" s="186"/>
    </row>
    <row r="49" spans="1:7" s="21" customFormat="1" ht="19.5" thickBot="1">
      <c r="A49" s="91" t="str">
        <f>$A$2</f>
        <v>3.</v>
      </c>
      <c r="B49" s="92"/>
      <c r="C49" s="93" t="str">
        <f>$C$2</f>
        <v>BETONSKI RADOVI</v>
      </c>
      <c r="D49" s="93"/>
      <c r="E49" s="192"/>
      <c r="F49" s="719" t="s">
        <v>6</v>
      </c>
      <c r="G49" s="719"/>
    </row>
    <row r="50" spans="1:7" ht="16.5" thickBot="1">
      <c r="A50" s="94"/>
      <c r="B50" s="95"/>
      <c r="C50" s="96"/>
      <c r="D50" s="96"/>
      <c r="E50" s="193"/>
      <c r="F50" s="846">
        <f>SUM(G8:G47)</f>
        <v>0</v>
      </c>
      <c r="G50" s="846"/>
    </row>
    <row r="51" spans="1:7">
      <c r="A51" s="56"/>
      <c r="B51" s="59"/>
      <c r="C51" s="53"/>
      <c r="D51" s="58"/>
      <c r="E51" s="194"/>
      <c r="F51" s="58"/>
      <c r="G51" s="58"/>
    </row>
    <row r="52" spans="1:7">
      <c r="A52" s="6"/>
      <c r="B52" s="8"/>
      <c r="F52" s="7"/>
      <c r="G52" s="7"/>
    </row>
    <row r="53" spans="1:7">
      <c r="A53" s="6"/>
      <c r="B53" s="8"/>
      <c r="F53" s="7"/>
      <c r="G53" s="7"/>
    </row>
    <row r="54" spans="1:7">
      <c r="A54" s="6"/>
      <c r="B54" s="8"/>
      <c r="F54" s="7"/>
      <c r="G54" s="7"/>
    </row>
    <row r="55" spans="1:7">
      <c r="A55" s="6"/>
      <c r="B55" s="8"/>
      <c r="F55" s="7"/>
      <c r="G55" s="7"/>
    </row>
  </sheetData>
  <mergeCells count="24">
    <mergeCell ref="C33:E33"/>
    <mergeCell ref="C31:E31"/>
    <mergeCell ref="C21:E21"/>
    <mergeCell ref="C22:E22"/>
    <mergeCell ref="C26:E26"/>
    <mergeCell ref="C11:E11"/>
    <mergeCell ref="C32:E32"/>
    <mergeCell ref="C12:E12"/>
    <mergeCell ref="C16:E16"/>
    <mergeCell ref="C20:E20"/>
    <mergeCell ref="B1:D1"/>
    <mergeCell ref="E1:G1"/>
    <mergeCell ref="C2:G2"/>
    <mergeCell ref="C3:E3"/>
    <mergeCell ref="C10:E10"/>
    <mergeCell ref="C4:E4"/>
    <mergeCell ref="C5:E5"/>
    <mergeCell ref="C6:E6"/>
    <mergeCell ref="C41:E41"/>
    <mergeCell ref="F49:G49"/>
    <mergeCell ref="F50:G50"/>
    <mergeCell ref="C37:E37"/>
    <mergeCell ref="C42:E42"/>
    <mergeCell ref="C43:E43"/>
  </mergeCells>
  <conditionalFormatting sqref="A6:A8">
    <cfRule type="cellIs" dxfId="209" priority="98" operator="equal">
      <formula>0</formula>
    </cfRule>
  </conditionalFormatting>
  <conditionalFormatting sqref="A25:A30">
    <cfRule type="cellIs" dxfId="208" priority="73" operator="equal">
      <formula>0</formula>
    </cfRule>
  </conditionalFormatting>
  <conditionalFormatting sqref="A36:A40">
    <cfRule type="cellIs" dxfId="207" priority="57" operator="equal">
      <formula>0</formula>
    </cfRule>
  </conditionalFormatting>
  <conditionalFormatting sqref="A1:B1">
    <cfRule type="cellIs" dxfId="206" priority="18" operator="equal">
      <formula>0</formula>
    </cfRule>
  </conditionalFormatting>
  <conditionalFormatting sqref="A21:B24">
    <cfRule type="cellIs" dxfId="205" priority="78" operator="equal">
      <formula>0</formula>
    </cfRule>
  </conditionalFormatting>
  <conditionalFormatting sqref="A32:B35">
    <cfRule type="cellIs" dxfId="204" priority="62" operator="equal">
      <formula>0</formula>
    </cfRule>
  </conditionalFormatting>
  <conditionalFormatting sqref="B14:E14">
    <cfRule type="cellIs" dxfId="203" priority="101" operator="equal">
      <formula>0</formula>
    </cfRule>
  </conditionalFormatting>
  <conditionalFormatting sqref="B18:E18">
    <cfRule type="cellIs" dxfId="202" priority="272" operator="equal">
      <formula>0</formula>
    </cfRule>
  </conditionalFormatting>
  <conditionalFormatting sqref="B28:E30">
    <cfRule type="cellIs" dxfId="201" priority="69" operator="equal">
      <formula>0</formula>
    </cfRule>
  </conditionalFormatting>
  <conditionalFormatting sqref="B39:E40">
    <cfRule type="cellIs" dxfId="200" priority="53" operator="equal">
      <formula>0</formula>
    </cfRule>
  </conditionalFormatting>
  <conditionalFormatting sqref="C8:E8">
    <cfRule type="cellIs" dxfId="199" priority="8" operator="equal">
      <formula>0</formula>
    </cfRule>
  </conditionalFormatting>
  <conditionalFormatting sqref="C24:E24">
    <cfRule type="cellIs" dxfId="198" priority="24" operator="equal">
      <formula>0</formula>
    </cfRule>
  </conditionalFormatting>
  <conditionalFormatting sqref="C35:E35">
    <cfRule type="cellIs" dxfId="197" priority="58" operator="equal">
      <formula>0</formula>
    </cfRule>
  </conditionalFormatting>
  <conditionalFormatting sqref="C45:G48">
    <cfRule type="cellIs" dxfId="196" priority="188" operator="equal">
      <formula>0</formula>
    </cfRule>
  </conditionalFormatting>
  <conditionalFormatting sqref="E1 A2:G2 A12:A18 A42:B48 A49:G49 A50:E50">
    <cfRule type="cellIs" dxfId="195" priority="310" operator="equal">
      <formula>0</formula>
    </cfRule>
  </conditionalFormatting>
  <conditionalFormatting sqref="F3:G3 F9:G9">
    <cfRule type="cellIs" dxfId="194" priority="311" stopIfTrue="1" operator="equal">
      <formula>0</formula>
    </cfRule>
  </conditionalFormatting>
  <conditionalFormatting sqref="F7:G8">
    <cfRule type="cellIs" dxfId="193" priority="10" operator="equal">
      <formula>0</formula>
    </cfRule>
  </conditionalFormatting>
  <conditionalFormatting sqref="F13:G14">
    <cfRule type="cellIs" dxfId="192" priority="277" operator="equal">
      <formula>0</formula>
    </cfRule>
  </conditionalFormatting>
  <conditionalFormatting sqref="F17:G18">
    <cfRule type="cellIs" dxfId="191" priority="273" operator="equal">
      <formula>0</formula>
    </cfRule>
  </conditionalFormatting>
  <conditionalFormatting sqref="F20:G44">
    <cfRule type="cellIs" dxfId="190" priority="54" operator="equal">
      <formula>0</formula>
    </cfRule>
  </conditionalFormatting>
  <conditionalFormatting sqref="F50:G50">
    <cfRule type="cellIs" dxfId="189" priority="309" operator="equal">
      <formula>0</formula>
    </cfRule>
  </conditionalFormatting>
  <conditionalFormatting sqref="H7">
    <cfRule type="cellIs" dxfId="188" priority="7" operator="equal">
      <formula>0</formula>
    </cfRule>
  </conditionalFormatting>
  <conditionalFormatting sqref="H13">
    <cfRule type="cellIs" dxfId="187" priority="6" operator="equal">
      <formula>0</formula>
    </cfRule>
  </conditionalFormatting>
  <conditionalFormatting sqref="H17">
    <cfRule type="cellIs" dxfId="186" priority="5" operator="equal">
      <formula>0</formula>
    </cfRule>
  </conditionalFormatting>
  <conditionalFormatting sqref="H23">
    <cfRule type="cellIs" dxfId="185" priority="4" operator="equal">
      <formula>0</formula>
    </cfRule>
  </conditionalFormatting>
  <conditionalFormatting sqref="H27">
    <cfRule type="cellIs" dxfId="184" priority="3" operator="equal">
      <formula>0</formula>
    </cfRule>
  </conditionalFormatting>
  <conditionalFormatting sqref="H34">
    <cfRule type="cellIs" dxfId="183" priority="2" operator="equal">
      <formula>0</formula>
    </cfRule>
  </conditionalFormatting>
  <conditionalFormatting sqref="H44">
    <cfRule type="cellIs" dxfId="182" priority="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EBC6E-17E7-4FE9-AA38-CD92C80EFD55}">
  <sheetPr>
    <tabColor rgb="FFFFFF00"/>
  </sheetPr>
  <dimension ref="A1:H70"/>
  <sheetViews>
    <sheetView view="pageLayout" zoomScaleNormal="85" zoomScaleSheetLayoutView="85" workbookViewId="0">
      <selection activeCell="F71" sqref="F71"/>
    </sheetView>
  </sheetViews>
  <sheetFormatPr defaultColWidth="9.140625" defaultRowHeight="15"/>
  <cols>
    <col min="1" max="1" width="3.7109375" style="50" customWidth="1"/>
    <col min="2" max="2" width="4.7109375" style="23" customWidth="1"/>
    <col min="3" max="3" width="43.42578125" style="16" customWidth="1"/>
    <col min="4" max="4" width="7.42578125" style="7" customWidth="1"/>
    <col min="5" max="5" width="12.7109375" style="195" customWidth="1"/>
    <col min="6" max="6" width="10.5703125" style="22" customWidth="1"/>
    <col min="7" max="7" width="11.85546875" style="22" customWidth="1"/>
    <col min="8" max="8" width="8.5703125" style="22" customWidth="1"/>
    <col min="9" max="9" width="32.7109375" style="22" customWidth="1"/>
    <col min="10" max="10" width="17.140625" style="22" customWidth="1"/>
    <col min="11" max="16384" width="9.140625" style="22"/>
  </cols>
  <sheetData>
    <row r="1" spans="1:8" s="18" customFormat="1" ht="105" customHeight="1" thickBot="1">
      <c r="A1" s="17"/>
      <c r="B1" s="718" t="s">
        <v>667</v>
      </c>
      <c r="C1" s="726"/>
      <c r="D1" s="726"/>
      <c r="E1" s="717" t="s">
        <v>19</v>
      </c>
      <c r="F1" s="717"/>
      <c r="G1" s="717"/>
    </row>
    <row r="2" spans="1:8" s="24" customFormat="1" ht="24" thickBot="1">
      <c r="A2" s="83" t="s">
        <v>14</v>
      </c>
      <c r="B2" s="84"/>
      <c r="C2" s="727" t="s">
        <v>537</v>
      </c>
      <c r="D2" s="727"/>
      <c r="E2" s="727"/>
      <c r="F2" s="727"/>
      <c r="G2" s="727"/>
    </row>
    <row r="3" spans="1:8" s="19" customFormat="1" ht="17.100000000000001" customHeight="1">
      <c r="A3" s="61"/>
      <c r="B3" s="62"/>
      <c r="C3" s="728"/>
      <c r="D3" s="728"/>
      <c r="E3" s="728"/>
      <c r="F3" s="63"/>
      <c r="G3" s="63"/>
    </row>
    <row r="4" spans="1:8" s="20" customFormat="1" ht="33.75" customHeight="1">
      <c r="A4" s="69" t="str">
        <f>$A$2</f>
        <v>4.</v>
      </c>
      <c r="B4" s="158">
        <v>1</v>
      </c>
      <c r="C4" s="732" t="s">
        <v>544</v>
      </c>
      <c r="D4" s="732"/>
      <c r="E4" s="733"/>
      <c r="F4" s="71"/>
      <c r="G4" s="206"/>
      <c r="H4" s="46"/>
    </row>
    <row r="5" spans="1:8" s="20" customFormat="1" ht="303" customHeight="1">
      <c r="A5" s="130"/>
      <c r="B5" s="70"/>
      <c r="C5" s="722" t="s">
        <v>546</v>
      </c>
      <c r="D5" s="722"/>
      <c r="E5" s="723"/>
      <c r="F5" s="71"/>
      <c r="G5" s="206"/>
      <c r="H5" s="46"/>
    </row>
    <row r="6" spans="1:8" s="20" customFormat="1" ht="90" customHeight="1">
      <c r="A6" s="130"/>
      <c r="B6" s="70"/>
      <c r="C6" s="741" t="s">
        <v>510</v>
      </c>
      <c r="D6" s="741"/>
      <c r="E6" s="742"/>
      <c r="F6" s="71"/>
      <c r="G6" s="206"/>
      <c r="H6" s="46"/>
    </row>
    <row r="7" spans="1:8" s="20" customFormat="1" ht="18.75">
      <c r="A7" s="130"/>
      <c r="B7" s="131"/>
      <c r="C7" s="724" t="s">
        <v>113</v>
      </c>
      <c r="D7" s="724"/>
      <c r="E7" s="731"/>
      <c r="F7" s="136"/>
      <c r="G7" s="136"/>
      <c r="H7" s="46"/>
    </row>
    <row r="8" spans="1:8" s="20" customFormat="1" ht="18.600000000000001" customHeight="1">
      <c r="A8" s="130"/>
      <c r="B8" s="131"/>
      <c r="C8" s="132"/>
      <c r="D8" s="133" t="s">
        <v>0</v>
      </c>
      <c r="E8" s="190" t="s">
        <v>1</v>
      </c>
      <c r="F8" s="133" t="s">
        <v>2</v>
      </c>
      <c r="G8" s="145" t="s">
        <v>3</v>
      </c>
      <c r="H8" s="145" t="s">
        <v>683</v>
      </c>
    </row>
    <row r="9" spans="1:8" s="20" customFormat="1" ht="18.75">
      <c r="A9" s="130"/>
      <c r="B9" s="205"/>
      <c r="C9" s="438"/>
      <c r="D9" s="437" t="s">
        <v>5</v>
      </c>
      <c r="E9" s="511">
        <f>(10.74*25.7)/COS(RADIANS(10))</f>
        <v>280.27602255947954</v>
      </c>
      <c r="F9" s="306"/>
      <c r="G9" s="860">
        <f t="shared" ref="G9" si="0">E9*F9</f>
        <v>0</v>
      </c>
      <c r="H9" s="689">
        <v>2</v>
      </c>
    </row>
    <row r="10" spans="1:8" s="20" customFormat="1" ht="33.75" customHeight="1">
      <c r="A10" s="69" t="str">
        <f>$A$2</f>
        <v>4.</v>
      </c>
      <c r="B10" s="158">
        <f>MAX(B4:B9)+1</f>
        <v>2</v>
      </c>
      <c r="C10" s="732" t="s">
        <v>545</v>
      </c>
      <c r="D10" s="732"/>
      <c r="E10" s="733"/>
      <c r="F10" s="71"/>
      <c r="G10" s="842"/>
      <c r="H10" s="46"/>
    </row>
    <row r="11" spans="1:8" s="20" customFormat="1" ht="33.75" customHeight="1">
      <c r="A11" s="130"/>
      <c r="B11" s="70"/>
      <c r="C11" s="722" t="s">
        <v>446</v>
      </c>
      <c r="D11" s="722"/>
      <c r="E11" s="723"/>
      <c r="F11" s="71"/>
      <c r="G11" s="842"/>
      <c r="H11" s="46"/>
    </row>
    <row r="12" spans="1:8" s="20" customFormat="1" ht="18.75">
      <c r="A12" s="130"/>
      <c r="B12" s="131"/>
      <c r="C12" s="724" t="s">
        <v>441</v>
      </c>
      <c r="D12" s="724"/>
      <c r="E12" s="731"/>
      <c r="F12" s="136"/>
      <c r="G12" s="843"/>
      <c r="H12" s="46"/>
    </row>
    <row r="13" spans="1:8" s="20" customFormat="1" ht="18" customHeight="1">
      <c r="A13" s="130"/>
      <c r="B13" s="131"/>
      <c r="C13" s="132"/>
      <c r="D13" s="133" t="s">
        <v>0</v>
      </c>
      <c r="E13" s="190" t="s">
        <v>1</v>
      </c>
      <c r="F13" s="133" t="s">
        <v>2</v>
      </c>
      <c r="G13" s="844" t="s">
        <v>3</v>
      </c>
      <c r="H13" s="145" t="s">
        <v>683</v>
      </c>
    </row>
    <row r="14" spans="1:8" s="20" customFormat="1" ht="18" customHeight="1">
      <c r="A14" s="130"/>
      <c r="B14" s="205"/>
      <c r="C14" s="486"/>
      <c r="D14" s="437" t="s">
        <v>5</v>
      </c>
      <c r="E14" s="511">
        <f>36.7*2+75*2</f>
        <v>223.4</v>
      </c>
      <c r="F14" s="306"/>
      <c r="G14" s="860">
        <f t="shared" ref="G14" si="1">E14*F14</f>
        <v>0</v>
      </c>
      <c r="H14" s="689">
        <v>2</v>
      </c>
    </row>
    <row r="15" spans="1:8" s="20" customFormat="1" ht="18.75">
      <c r="A15" s="69" t="str">
        <f>$A$2</f>
        <v>4.</v>
      </c>
      <c r="B15" s="158">
        <f>MAX($B$4:$B$14)+1</f>
        <v>3</v>
      </c>
      <c r="C15" s="732" t="s">
        <v>543</v>
      </c>
      <c r="D15" s="732"/>
      <c r="E15" s="733"/>
      <c r="F15" s="71"/>
      <c r="G15" s="842"/>
      <c r="H15" s="46"/>
    </row>
    <row r="16" spans="1:8" s="20" customFormat="1" ht="36" customHeight="1">
      <c r="A16" s="69"/>
      <c r="B16" s="70"/>
      <c r="C16" s="722" t="s">
        <v>542</v>
      </c>
      <c r="D16" s="722"/>
      <c r="E16" s="723"/>
      <c r="F16" s="71"/>
      <c r="G16" s="842"/>
      <c r="H16" s="46"/>
    </row>
    <row r="17" spans="1:8" s="20" customFormat="1" ht="18.75">
      <c r="A17" s="130"/>
      <c r="B17" s="131"/>
      <c r="C17" s="736" t="s">
        <v>25</v>
      </c>
      <c r="D17" s="736"/>
      <c r="E17" s="737"/>
      <c r="F17" s="136"/>
      <c r="G17" s="843"/>
      <c r="H17" s="46"/>
    </row>
    <row r="18" spans="1:8" s="20" customFormat="1" ht="18.600000000000001" customHeight="1">
      <c r="A18" s="130"/>
      <c r="B18" s="131"/>
      <c r="C18" s="380"/>
      <c r="D18" s="155" t="s">
        <v>0</v>
      </c>
      <c r="E18" s="381" t="s">
        <v>1</v>
      </c>
      <c r="F18" s="155" t="s">
        <v>2</v>
      </c>
      <c r="G18" s="844" t="s">
        <v>3</v>
      </c>
      <c r="H18" s="145" t="s">
        <v>683</v>
      </c>
    </row>
    <row r="19" spans="1:8" s="20" customFormat="1" ht="18.75">
      <c r="A19" s="55"/>
      <c r="B19" s="55"/>
      <c r="C19" s="189"/>
      <c r="D19" s="198" t="s">
        <v>15</v>
      </c>
      <c r="E19" s="512">
        <f>11*2</f>
        <v>22</v>
      </c>
      <c r="F19" s="74"/>
      <c r="G19" s="840">
        <f t="shared" ref="G19" si="2">E19*F19</f>
        <v>0</v>
      </c>
      <c r="H19" s="689">
        <v>2</v>
      </c>
    </row>
    <row r="20" spans="1:8" s="20" customFormat="1" ht="18.75">
      <c r="A20" s="64"/>
      <c r="B20" s="65"/>
      <c r="C20" s="67"/>
      <c r="D20" s="68"/>
      <c r="E20" s="191"/>
      <c r="F20" s="66"/>
      <c r="G20" s="855"/>
      <c r="H20" s="46"/>
    </row>
    <row r="21" spans="1:8" s="20" customFormat="1" ht="18.75">
      <c r="A21" s="69" t="str">
        <f>$A$2</f>
        <v>4.</v>
      </c>
      <c r="B21" s="158">
        <f>MAX($B$4:$B$15)+1</f>
        <v>4</v>
      </c>
      <c r="C21" s="732" t="s">
        <v>538</v>
      </c>
      <c r="D21" s="732"/>
      <c r="E21" s="733"/>
      <c r="F21" s="71"/>
      <c r="G21" s="842"/>
      <c r="H21" s="46"/>
    </row>
    <row r="22" spans="1:8" s="20" customFormat="1" ht="48.75" customHeight="1">
      <c r="A22" s="69"/>
      <c r="B22" s="70"/>
      <c r="C22" s="722" t="s">
        <v>539</v>
      </c>
      <c r="D22" s="722"/>
      <c r="E22" s="723"/>
      <c r="F22" s="71"/>
      <c r="G22" s="842"/>
      <c r="H22" s="46"/>
    </row>
    <row r="23" spans="1:8" s="20" customFormat="1" ht="18.75">
      <c r="A23" s="130"/>
      <c r="B23" s="131"/>
      <c r="C23" s="736" t="s">
        <v>25</v>
      </c>
      <c r="D23" s="736"/>
      <c r="E23" s="737"/>
      <c r="F23" s="136"/>
      <c r="G23" s="843"/>
      <c r="H23" s="46"/>
    </row>
    <row r="24" spans="1:8" s="20" customFormat="1" ht="18" customHeight="1">
      <c r="A24" s="130"/>
      <c r="B24" s="131"/>
      <c r="C24" s="380"/>
      <c r="D24" s="155" t="s">
        <v>0</v>
      </c>
      <c r="E24" s="381" t="s">
        <v>1</v>
      </c>
      <c r="F24" s="155" t="s">
        <v>2</v>
      </c>
      <c r="G24" s="844" t="s">
        <v>3</v>
      </c>
      <c r="H24" s="145" t="s">
        <v>683</v>
      </c>
    </row>
    <row r="25" spans="1:8" s="20" customFormat="1" ht="18.75">
      <c r="A25" s="55"/>
      <c r="B25" s="55"/>
      <c r="C25" s="189"/>
      <c r="D25" s="198" t="s">
        <v>15</v>
      </c>
      <c r="E25" s="512">
        <v>25.7</v>
      </c>
      <c r="F25" s="74"/>
      <c r="G25" s="840">
        <f t="shared" ref="G25" si="3">E25*F25</f>
        <v>0</v>
      </c>
      <c r="H25" s="689">
        <v>2</v>
      </c>
    </row>
    <row r="26" spans="1:8" s="20" customFormat="1" ht="18.75">
      <c r="A26" s="57"/>
      <c r="B26" s="57"/>
      <c r="C26" s="202"/>
      <c r="D26" s="75"/>
      <c r="E26" s="440"/>
      <c r="F26" s="88"/>
      <c r="G26" s="856"/>
      <c r="H26" s="46"/>
    </row>
    <row r="27" spans="1:8" s="20" customFormat="1" ht="18.75">
      <c r="A27" s="69" t="str">
        <f>$A$2</f>
        <v>4.</v>
      </c>
      <c r="B27" s="158">
        <f>MAX($B$2:B21)+1</f>
        <v>5</v>
      </c>
      <c r="C27" s="732" t="s">
        <v>511</v>
      </c>
      <c r="D27" s="732"/>
      <c r="E27" s="733"/>
      <c r="F27" s="71"/>
      <c r="G27" s="842"/>
      <c r="H27" s="46"/>
    </row>
    <row r="28" spans="1:8" s="20" customFormat="1" ht="48" customHeight="1">
      <c r="A28" s="69"/>
      <c r="B28" s="70"/>
      <c r="C28" s="722" t="s">
        <v>540</v>
      </c>
      <c r="D28" s="722"/>
      <c r="E28" s="723"/>
      <c r="F28" s="71"/>
      <c r="G28" s="842"/>
      <c r="H28" s="46"/>
    </row>
    <row r="29" spans="1:8" s="20" customFormat="1" ht="18.75">
      <c r="A29" s="130"/>
      <c r="B29" s="131"/>
      <c r="C29" s="736" t="s">
        <v>25</v>
      </c>
      <c r="D29" s="736"/>
      <c r="E29" s="737"/>
      <c r="F29" s="136"/>
      <c r="G29" s="843"/>
      <c r="H29" s="46"/>
    </row>
    <row r="30" spans="1:8" s="20" customFormat="1" ht="18" customHeight="1">
      <c r="A30" s="130"/>
      <c r="B30" s="131"/>
      <c r="C30" s="132"/>
      <c r="D30" s="133" t="s">
        <v>0</v>
      </c>
      <c r="E30" s="190" t="s">
        <v>1</v>
      </c>
      <c r="F30" s="133" t="s">
        <v>2</v>
      </c>
      <c r="G30" s="844" t="s">
        <v>3</v>
      </c>
      <c r="H30" s="145" t="s">
        <v>683</v>
      </c>
    </row>
    <row r="31" spans="1:8" s="20" customFormat="1" ht="18.75">
      <c r="A31" s="55"/>
      <c r="B31" s="55"/>
      <c r="C31" s="189"/>
      <c r="D31" s="198" t="s">
        <v>15</v>
      </c>
      <c r="E31" s="512">
        <f>25.8*2+10.8*2-6</f>
        <v>67.2</v>
      </c>
      <c r="F31" s="74"/>
      <c r="G31" s="840">
        <f t="shared" ref="G31" si="4">E31*F31</f>
        <v>0</v>
      </c>
      <c r="H31" s="689">
        <v>2</v>
      </c>
    </row>
    <row r="32" spans="1:8" s="20" customFormat="1" ht="18.75">
      <c r="A32" s="57"/>
      <c r="B32" s="57"/>
      <c r="C32" s="202"/>
      <c r="D32" s="75"/>
      <c r="E32" s="440"/>
      <c r="F32" s="88"/>
      <c r="G32" s="856"/>
      <c r="H32" s="46"/>
    </row>
    <row r="33" spans="1:8" s="20" customFormat="1" ht="18.75">
      <c r="A33" s="69" t="str">
        <f>$A$2</f>
        <v>4.</v>
      </c>
      <c r="B33" s="158">
        <f>MAX($B$2:B32)+1</f>
        <v>6</v>
      </c>
      <c r="C33" s="732" t="s">
        <v>450</v>
      </c>
      <c r="D33" s="732"/>
      <c r="E33" s="733"/>
      <c r="F33" s="71"/>
      <c r="G33" s="842"/>
      <c r="H33" s="46"/>
    </row>
    <row r="34" spans="1:8" s="20" customFormat="1" ht="59.25" customHeight="1">
      <c r="A34" s="69"/>
      <c r="B34" s="70"/>
      <c r="C34" s="722" t="s">
        <v>541</v>
      </c>
      <c r="D34" s="722"/>
      <c r="E34" s="723"/>
      <c r="F34" s="71"/>
      <c r="G34" s="842"/>
      <c r="H34" s="46"/>
    </row>
    <row r="35" spans="1:8" s="20" customFormat="1" ht="18.75">
      <c r="A35" s="130"/>
      <c r="B35" s="131"/>
      <c r="C35" s="736" t="s">
        <v>25</v>
      </c>
      <c r="D35" s="736"/>
      <c r="E35" s="737"/>
      <c r="F35" s="136"/>
      <c r="G35" s="843"/>
      <c r="H35" s="46"/>
    </row>
    <row r="36" spans="1:8" s="20" customFormat="1" ht="16.5" customHeight="1">
      <c r="A36" s="130"/>
      <c r="B36" s="131"/>
      <c r="C36" s="132"/>
      <c r="D36" s="133" t="s">
        <v>0</v>
      </c>
      <c r="E36" s="190" t="s">
        <v>1</v>
      </c>
      <c r="F36" s="133" t="s">
        <v>2</v>
      </c>
      <c r="G36" s="844" t="s">
        <v>3</v>
      </c>
      <c r="H36" s="145" t="s">
        <v>683</v>
      </c>
    </row>
    <row r="37" spans="1:8" s="20" customFormat="1" ht="18.75">
      <c r="A37" s="55"/>
      <c r="B37" s="55"/>
      <c r="C37" s="189"/>
      <c r="D37" s="198" t="s">
        <v>15</v>
      </c>
      <c r="E37" s="512">
        <f>3*6+1*4+1.2*4</f>
        <v>26.8</v>
      </c>
      <c r="F37" s="74"/>
      <c r="G37" s="840">
        <f t="shared" ref="G37" si="5">E37*F37</f>
        <v>0</v>
      </c>
      <c r="H37" s="689">
        <v>2</v>
      </c>
    </row>
    <row r="38" spans="1:8" s="20" customFormat="1" ht="18.75">
      <c r="A38" s="57"/>
      <c r="B38" s="57"/>
      <c r="C38" s="202"/>
      <c r="D38" s="75"/>
      <c r="E38" s="251"/>
      <c r="F38" s="88"/>
      <c r="G38" s="856"/>
      <c r="H38" s="46"/>
    </row>
    <row r="39" spans="1:8" s="20" customFormat="1" ht="18.75">
      <c r="A39" s="69" t="str">
        <f>$A$2</f>
        <v>4.</v>
      </c>
      <c r="B39" s="158">
        <f>MAX($B$2:B33)+1</f>
        <v>7</v>
      </c>
      <c r="C39" s="738" t="s">
        <v>547</v>
      </c>
      <c r="D39" s="738"/>
      <c r="E39" s="739"/>
      <c r="F39" s="71"/>
      <c r="G39" s="842"/>
      <c r="H39" s="46"/>
    </row>
    <row r="40" spans="1:8" s="20" customFormat="1" ht="66.75" customHeight="1">
      <c r="A40" s="130"/>
      <c r="B40" s="70"/>
      <c r="C40" s="729" t="s">
        <v>548</v>
      </c>
      <c r="D40" s="729"/>
      <c r="E40" s="730"/>
      <c r="F40" s="71"/>
      <c r="G40" s="842"/>
      <c r="H40" s="46"/>
    </row>
    <row r="41" spans="1:8" s="20" customFormat="1" ht="18.75">
      <c r="A41" s="130"/>
      <c r="B41" s="131"/>
      <c r="C41" s="724" t="s">
        <v>21</v>
      </c>
      <c r="D41" s="724"/>
      <c r="E41" s="731"/>
      <c r="F41" s="136"/>
      <c r="G41" s="843"/>
      <c r="H41" s="46"/>
    </row>
    <row r="42" spans="1:8" s="20" customFormat="1" ht="14.25" customHeight="1">
      <c r="A42" s="130"/>
      <c r="B42" s="131"/>
      <c r="C42" s="132"/>
      <c r="D42" s="133" t="s">
        <v>0</v>
      </c>
      <c r="E42" s="190" t="s">
        <v>1</v>
      </c>
      <c r="F42" s="133" t="s">
        <v>2</v>
      </c>
      <c r="G42" s="844" t="s">
        <v>3</v>
      </c>
      <c r="H42" s="145" t="s">
        <v>683</v>
      </c>
    </row>
    <row r="43" spans="1:8" s="20" customFormat="1" ht="18.75">
      <c r="A43" s="55"/>
      <c r="B43" s="55"/>
      <c r="C43" s="361"/>
      <c r="D43" s="360" t="s">
        <v>15</v>
      </c>
      <c r="E43" s="386">
        <f>25.36*2</f>
        <v>50.72</v>
      </c>
      <c r="F43" s="74"/>
      <c r="G43" s="840">
        <f t="shared" ref="G43" si="6">E43*F43</f>
        <v>0</v>
      </c>
      <c r="H43" s="689">
        <v>2</v>
      </c>
    </row>
    <row r="44" spans="1:8" s="20" customFormat="1" ht="18.75">
      <c r="A44" s="57"/>
      <c r="B44" s="57"/>
      <c r="C44" s="202"/>
      <c r="D44" s="75"/>
      <c r="E44" s="251"/>
      <c r="F44" s="88"/>
      <c r="G44" s="856"/>
      <c r="H44" s="46"/>
    </row>
    <row r="45" spans="1:8" s="20" customFormat="1" ht="18.75">
      <c r="A45" s="57"/>
      <c r="B45" s="57"/>
      <c r="C45" s="202"/>
      <c r="D45" s="75"/>
      <c r="E45" s="251"/>
      <c r="F45" s="88"/>
      <c r="G45" s="856"/>
      <c r="H45" s="46"/>
    </row>
    <row r="46" spans="1:8" s="20" customFormat="1" ht="18.75">
      <c r="A46" s="57"/>
      <c r="B46" s="57"/>
      <c r="C46" s="202"/>
      <c r="D46" s="75"/>
      <c r="E46" s="251"/>
      <c r="F46" s="88"/>
      <c r="G46" s="856"/>
      <c r="H46" s="46"/>
    </row>
    <row r="47" spans="1:8" s="20" customFormat="1" ht="18.75" customHeight="1">
      <c r="A47" s="69" t="str">
        <f>$A$2</f>
        <v>4.</v>
      </c>
      <c r="B47" s="158">
        <f>MAX($B$2:B39)+1</f>
        <v>8</v>
      </c>
      <c r="C47" s="738" t="s">
        <v>114</v>
      </c>
      <c r="D47" s="738"/>
      <c r="E47" s="739"/>
      <c r="F47" s="71"/>
      <c r="G47" s="842"/>
      <c r="H47" s="46"/>
    </row>
    <row r="48" spans="1:8" s="20" customFormat="1" ht="91.5" customHeight="1">
      <c r="A48" s="130"/>
      <c r="B48" s="70"/>
      <c r="C48" s="729" t="s">
        <v>549</v>
      </c>
      <c r="D48" s="729"/>
      <c r="E48" s="730"/>
      <c r="F48" s="71"/>
      <c r="G48" s="842"/>
      <c r="H48" s="46"/>
    </row>
    <row r="49" spans="1:8" s="20" customFormat="1" ht="18.75">
      <c r="A49" s="130"/>
      <c r="B49" s="131"/>
      <c r="C49" s="724" t="s">
        <v>21</v>
      </c>
      <c r="D49" s="724"/>
      <c r="E49" s="731"/>
      <c r="F49" s="136"/>
      <c r="G49" s="843"/>
      <c r="H49" s="46"/>
    </row>
    <row r="50" spans="1:8" s="20" customFormat="1" ht="18.600000000000001" customHeight="1">
      <c r="A50" s="130"/>
      <c r="B50" s="131"/>
      <c r="C50" s="132"/>
      <c r="D50" s="133" t="s">
        <v>0</v>
      </c>
      <c r="E50" s="190" t="s">
        <v>1</v>
      </c>
      <c r="F50" s="133" t="s">
        <v>2</v>
      </c>
      <c r="G50" s="844" t="s">
        <v>3</v>
      </c>
      <c r="H50" s="145" t="s">
        <v>683</v>
      </c>
    </row>
    <row r="51" spans="1:8" s="20" customFormat="1" ht="18.75">
      <c r="A51" s="55"/>
      <c r="B51" s="55"/>
      <c r="C51" s="361"/>
      <c r="D51" s="360" t="s">
        <v>15</v>
      </c>
      <c r="E51" s="386">
        <f>25.7*2</f>
        <v>51.4</v>
      </c>
      <c r="F51" s="74"/>
      <c r="G51" s="840">
        <f t="shared" ref="G51" si="7">E51*F51</f>
        <v>0</v>
      </c>
      <c r="H51" s="689">
        <v>2</v>
      </c>
    </row>
    <row r="52" spans="1:8" s="20" customFormat="1" ht="18.75">
      <c r="A52" s="64"/>
      <c r="B52" s="65"/>
      <c r="C52" s="67"/>
      <c r="D52" s="68"/>
      <c r="E52" s="191"/>
      <c r="F52" s="66"/>
      <c r="G52" s="855"/>
      <c r="H52" s="46"/>
    </row>
    <row r="53" spans="1:8" s="20" customFormat="1" ht="18.75">
      <c r="A53" s="69" t="str">
        <f>$A$2</f>
        <v>4.</v>
      </c>
      <c r="B53" s="158">
        <f>MAX($B$2:B52)+1</f>
        <v>9</v>
      </c>
      <c r="C53" s="732" t="s">
        <v>115</v>
      </c>
      <c r="D53" s="732"/>
      <c r="E53" s="733"/>
      <c r="F53" s="71"/>
      <c r="G53" s="842"/>
      <c r="H53" s="46"/>
    </row>
    <row r="54" spans="1:8" s="20" customFormat="1" ht="38.25" customHeight="1">
      <c r="A54" s="130"/>
      <c r="B54" s="70"/>
      <c r="C54" s="729" t="s">
        <v>442</v>
      </c>
      <c r="D54" s="729"/>
      <c r="E54" s="730"/>
      <c r="F54" s="71"/>
      <c r="G54" s="842"/>
      <c r="H54" s="46"/>
    </row>
    <row r="55" spans="1:8" s="20" customFormat="1" ht="18.75">
      <c r="A55" s="130"/>
      <c r="B55" s="131"/>
      <c r="C55" s="724" t="s">
        <v>21</v>
      </c>
      <c r="D55" s="724"/>
      <c r="E55" s="731"/>
      <c r="F55" s="136"/>
      <c r="G55" s="843"/>
      <c r="H55" s="46"/>
    </row>
    <row r="56" spans="1:8" s="20" customFormat="1" ht="18.600000000000001" customHeight="1">
      <c r="A56" s="130"/>
      <c r="B56" s="131"/>
      <c r="C56" s="132"/>
      <c r="D56" s="133" t="s">
        <v>0</v>
      </c>
      <c r="E56" s="190" t="s">
        <v>1</v>
      </c>
      <c r="F56" s="133" t="s">
        <v>2</v>
      </c>
      <c r="G56" s="844" t="s">
        <v>3</v>
      </c>
      <c r="H56" s="145" t="s">
        <v>683</v>
      </c>
    </row>
    <row r="57" spans="1:8" s="20" customFormat="1" ht="18.75">
      <c r="A57" s="55"/>
      <c r="B57" s="55"/>
      <c r="C57" s="189"/>
      <c r="D57" s="360" t="s">
        <v>15</v>
      </c>
      <c r="E57" s="386">
        <f>2*3.2+2*4.3</f>
        <v>15</v>
      </c>
      <c r="F57" s="74"/>
      <c r="G57" s="840">
        <f t="shared" ref="G57" si="8">E57*F57</f>
        <v>0</v>
      </c>
      <c r="H57" s="689">
        <v>2</v>
      </c>
    </row>
    <row r="58" spans="1:8" s="20" customFormat="1" ht="18.75">
      <c r="A58" s="64"/>
      <c r="B58" s="65"/>
      <c r="C58" s="67"/>
      <c r="D58" s="68"/>
      <c r="E58" s="191"/>
      <c r="F58" s="66"/>
      <c r="G58" s="855"/>
      <c r="H58" s="46"/>
    </row>
    <row r="59" spans="1:8" s="20" customFormat="1" ht="18.75">
      <c r="A59" s="69" t="str">
        <f>$A$2</f>
        <v>4.</v>
      </c>
      <c r="B59" s="158">
        <f>MAX($B$2:B58)+1</f>
        <v>10</v>
      </c>
      <c r="C59" s="732" t="s">
        <v>125</v>
      </c>
      <c r="D59" s="732"/>
      <c r="E59" s="733"/>
      <c r="F59" s="71"/>
      <c r="G59" s="842"/>
      <c r="H59" s="46"/>
    </row>
    <row r="60" spans="1:8" s="20" customFormat="1" ht="58.5" customHeight="1">
      <c r="A60" s="130"/>
      <c r="B60" s="70"/>
      <c r="C60" s="740" t="s">
        <v>551</v>
      </c>
      <c r="D60" s="729"/>
      <c r="E60" s="730"/>
      <c r="F60" s="71"/>
      <c r="G60" s="842"/>
      <c r="H60" s="46"/>
    </row>
    <row r="61" spans="1:8" s="20" customFormat="1" ht="18.75">
      <c r="A61" s="130"/>
      <c r="B61" s="131"/>
      <c r="C61" s="724" t="s">
        <v>21</v>
      </c>
      <c r="D61" s="724"/>
      <c r="E61" s="731"/>
      <c r="F61" s="136"/>
      <c r="G61" s="843"/>
      <c r="H61" s="46"/>
    </row>
    <row r="62" spans="1:8" s="20" customFormat="1" ht="18.600000000000001" customHeight="1">
      <c r="A62" s="130"/>
      <c r="B62" s="131"/>
      <c r="C62" s="132"/>
      <c r="D62" s="133" t="s">
        <v>0</v>
      </c>
      <c r="E62" s="190" t="s">
        <v>1</v>
      </c>
      <c r="F62" s="133" t="s">
        <v>2</v>
      </c>
      <c r="G62" s="844" t="s">
        <v>3</v>
      </c>
      <c r="H62" s="145" t="s">
        <v>683</v>
      </c>
    </row>
    <row r="63" spans="1:8" s="20" customFormat="1" ht="18.75">
      <c r="A63" s="55"/>
      <c r="B63" s="55"/>
      <c r="C63" s="189"/>
      <c r="D63" s="360" t="s">
        <v>15</v>
      </c>
      <c r="E63" s="386">
        <v>103</v>
      </c>
      <c r="F63" s="74"/>
      <c r="G63" s="840">
        <f t="shared" ref="G63" si="9">E63*F63</f>
        <v>0</v>
      </c>
      <c r="H63" s="689">
        <v>2</v>
      </c>
    </row>
    <row r="64" spans="1:8" s="20" customFormat="1" ht="18.75">
      <c r="A64" s="64"/>
      <c r="B64" s="65"/>
      <c r="C64" s="67"/>
      <c r="D64" s="68"/>
      <c r="E64" s="235"/>
      <c r="F64" s="66"/>
      <c r="G64" s="108"/>
      <c r="H64" s="46"/>
    </row>
    <row r="65" spans="1:7" s="21" customFormat="1" ht="19.5" thickBot="1">
      <c r="A65" s="91" t="str">
        <f>$A$2</f>
        <v>4.</v>
      </c>
      <c r="B65" s="92"/>
      <c r="C65" s="93" t="str">
        <f>$C$2</f>
        <v>LIMARSKI RADOVI</v>
      </c>
      <c r="D65" s="93"/>
      <c r="E65" s="192"/>
      <c r="F65" s="719" t="s">
        <v>6</v>
      </c>
      <c r="G65" s="719"/>
    </row>
    <row r="66" spans="1:7" ht="22.5" customHeight="1" thickBot="1">
      <c r="A66" s="94"/>
      <c r="B66" s="95"/>
      <c r="C66" s="96"/>
      <c r="D66" s="96"/>
      <c r="E66" s="193"/>
      <c r="F66" s="846">
        <f>SUM($G$4:G63)</f>
        <v>0</v>
      </c>
      <c r="G66" s="846"/>
    </row>
    <row r="67" spans="1:7">
      <c r="A67" s="6"/>
      <c r="B67" s="8"/>
      <c r="F67" s="7"/>
      <c r="G67" s="7"/>
    </row>
    <row r="68" spans="1:7">
      <c r="A68" s="6"/>
      <c r="B68" s="8"/>
      <c r="F68" s="7"/>
      <c r="G68" s="7"/>
    </row>
    <row r="69" spans="1:7">
      <c r="A69" s="6"/>
      <c r="B69" s="8"/>
      <c r="F69" s="7"/>
      <c r="G69" s="7"/>
    </row>
    <row r="70" spans="1:7">
      <c r="A70" s="6"/>
      <c r="B70" s="8"/>
      <c r="F70" s="7"/>
      <c r="G70" s="7"/>
    </row>
  </sheetData>
  <mergeCells count="37">
    <mergeCell ref="C6:E6"/>
    <mergeCell ref="C10:E10"/>
    <mergeCell ref="C11:E11"/>
    <mergeCell ref="C12:E12"/>
    <mergeCell ref="C5:E5"/>
    <mergeCell ref="B1:D1"/>
    <mergeCell ref="E1:G1"/>
    <mergeCell ref="C2:G2"/>
    <mergeCell ref="C3:E3"/>
    <mergeCell ref="C4:E4"/>
    <mergeCell ref="F66:G66"/>
    <mergeCell ref="C7:E7"/>
    <mergeCell ref="C15:E15"/>
    <mergeCell ref="C17:E17"/>
    <mergeCell ref="C47:E47"/>
    <mergeCell ref="C48:E48"/>
    <mergeCell ref="C21:E21"/>
    <mergeCell ref="C22:E22"/>
    <mergeCell ref="C49:E49"/>
    <mergeCell ref="C53:E53"/>
    <mergeCell ref="C54:E54"/>
    <mergeCell ref="C55:E55"/>
    <mergeCell ref="F65:G65"/>
    <mergeCell ref="C33:E33"/>
    <mergeCell ref="C59:E59"/>
    <mergeCell ref="C60:E60"/>
    <mergeCell ref="C61:E61"/>
    <mergeCell ref="C34:E34"/>
    <mergeCell ref="C35:E35"/>
    <mergeCell ref="C16:E16"/>
    <mergeCell ref="C27:E27"/>
    <mergeCell ref="C28:E28"/>
    <mergeCell ref="C29:E29"/>
    <mergeCell ref="C39:E39"/>
    <mergeCell ref="C40:E40"/>
    <mergeCell ref="C41:E41"/>
    <mergeCell ref="C23:E23"/>
  </mergeCells>
  <conditionalFormatting sqref="A1:B1">
    <cfRule type="cellIs" dxfId="181" priority="16" operator="equal">
      <formula>0</formula>
    </cfRule>
  </conditionalFormatting>
  <conditionalFormatting sqref="A19:G19">
    <cfRule type="cellIs" dxfId="180" priority="133" operator="equal">
      <formula>0</formula>
    </cfRule>
  </conditionalFormatting>
  <conditionalFormatting sqref="A25:G26">
    <cfRule type="cellIs" dxfId="179" priority="12" operator="equal">
      <formula>0</formula>
    </cfRule>
  </conditionalFormatting>
  <conditionalFormatting sqref="A31:G32">
    <cfRule type="cellIs" dxfId="178" priority="24" operator="equal">
      <formula>0</formula>
    </cfRule>
  </conditionalFormatting>
  <conditionalFormatting sqref="A37:G38">
    <cfRule type="cellIs" dxfId="177" priority="29" operator="equal">
      <formula>0</formula>
    </cfRule>
  </conditionalFormatting>
  <conditionalFormatting sqref="A43:G46">
    <cfRule type="cellIs" dxfId="176" priority="19" operator="equal">
      <formula>0</formula>
    </cfRule>
  </conditionalFormatting>
  <conditionalFormatting sqref="A51:G51">
    <cfRule type="cellIs" dxfId="175" priority="145" operator="equal">
      <formula>0</formula>
    </cfRule>
  </conditionalFormatting>
  <conditionalFormatting sqref="A57:G57">
    <cfRule type="cellIs" dxfId="174" priority="156" operator="equal">
      <formula>0</formula>
    </cfRule>
  </conditionalFormatting>
  <conditionalFormatting sqref="A63:G63">
    <cfRule type="cellIs" dxfId="173" priority="114" operator="equal">
      <formula>0</formula>
    </cfRule>
  </conditionalFormatting>
  <conditionalFormatting sqref="C9:E9">
    <cfRule type="cellIs" dxfId="172" priority="17" operator="equal">
      <formula>0</formula>
    </cfRule>
  </conditionalFormatting>
  <conditionalFormatting sqref="C14:G14">
    <cfRule type="cellIs" dxfId="171" priority="69" operator="equal">
      <formula>0</formula>
    </cfRule>
  </conditionalFormatting>
  <conditionalFormatting sqref="E1 A2:G2 A65:G65 A66:E66">
    <cfRule type="cellIs" dxfId="170" priority="172" operator="equal">
      <formula>0</formula>
    </cfRule>
  </conditionalFormatting>
  <conditionalFormatting sqref="F3:G3">
    <cfRule type="cellIs" dxfId="169" priority="173" stopIfTrue="1" operator="equal">
      <formula>0</formula>
    </cfRule>
  </conditionalFormatting>
  <conditionalFormatting sqref="F8:G9">
    <cfRule type="cellIs" dxfId="168" priority="45" operator="equal">
      <formula>0</formula>
    </cfRule>
  </conditionalFormatting>
  <conditionalFormatting sqref="F66:G66">
    <cfRule type="cellIs" dxfId="167" priority="171" operator="equal">
      <formula>0</formula>
    </cfRule>
  </conditionalFormatting>
  <conditionalFormatting sqref="F13:H13">
    <cfRule type="cellIs" dxfId="166" priority="9" operator="equal">
      <formula>0</formula>
    </cfRule>
  </conditionalFormatting>
  <conditionalFormatting sqref="F18:H18">
    <cfRule type="cellIs" dxfId="165" priority="8" operator="equal">
      <formula>0</formula>
    </cfRule>
  </conditionalFormatting>
  <conditionalFormatting sqref="F24:H24">
    <cfRule type="cellIs" dxfId="164" priority="7" operator="equal">
      <formula>0</formula>
    </cfRule>
  </conditionalFormatting>
  <conditionalFormatting sqref="F30:H30">
    <cfRule type="cellIs" dxfId="163" priority="6" operator="equal">
      <formula>0</formula>
    </cfRule>
  </conditionalFormatting>
  <conditionalFormatting sqref="F36:H36">
    <cfRule type="cellIs" dxfId="162" priority="5" operator="equal">
      <formula>0</formula>
    </cfRule>
  </conditionalFormatting>
  <conditionalFormatting sqref="F42:H42">
    <cfRule type="cellIs" dxfId="161" priority="4" operator="equal">
      <formula>0</formula>
    </cfRule>
  </conditionalFormatting>
  <conditionalFormatting sqref="F50:H50">
    <cfRule type="cellIs" dxfId="160" priority="3" operator="equal">
      <formula>0</formula>
    </cfRule>
  </conditionalFormatting>
  <conditionalFormatting sqref="F56:H56">
    <cfRule type="cellIs" dxfId="159" priority="2" operator="equal">
      <formula>0</formula>
    </cfRule>
  </conditionalFormatting>
  <conditionalFormatting sqref="F62:H62">
    <cfRule type="cellIs" dxfId="158" priority="1" operator="equal">
      <formula>0</formula>
    </cfRule>
  </conditionalFormatting>
  <conditionalFormatting sqref="H8">
    <cfRule type="cellIs" dxfId="157" priority="10"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2492-4BED-48EC-A908-F9A64F5ABE97}">
  <sheetPr>
    <tabColor rgb="FFFFFF00"/>
  </sheetPr>
  <dimension ref="A1:H15"/>
  <sheetViews>
    <sheetView view="pageLayout" zoomScaleNormal="85" zoomScaleSheetLayoutView="85" workbookViewId="0">
      <selection activeCell="F15" sqref="F15"/>
    </sheetView>
  </sheetViews>
  <sheetFormatPr defaultColWidth="9.140625" defaultRowHeight="15"/>
  <cols>
    <col min="1" max="1" width="3.7109375" style="50" customWidth="1"/>
    <col min="2" max="2" width="4.7109375" style="23" customWidth="1"/>
    <col min="3" max="3" width="43.42578125" style="16" customWidth="1"/>
    <col min="4" max="4" width="7.42578125" style="7" customWidth="1"/>
    <col min="5" max="5" width="12.7109375" style="195" customWidth="1"/>
    <col min="6" max="6" width="10.5703125" style="22" customWidth="1"/>
    <col min="7" max="7" width="11.85546875" style="22" customWidth="1"/>
    <col min="8" max="8" width="10.5703125" style="22" customWidth="1"/>
    <col min="9" max="9" width="32.7109375" style="22" customWidth="1"/>
    <col min="10" max="10" width="17.140625" style="22" customWidth="1"/>
    <col min="11" max="16384" width="9.140625" style="22"/>
  </cols>
  <sheetData>
    <row r="1" spans="1:8" s="18" customFormat="1" ht="105" customHeight="1" thickBot="1">
      <c r="A1" s="17"/>
      <c r="B1" s="718" t="s">
        <v>667</v>
      </c>
      <c r="C1" s="726"/>
      <c r="D1" s="726"/>
      <c r="E1" s="717" t="s">
        <v>19</v>
      </c>
      <c r="F1" s="717"/>
      <c r="G1" s="717"/>
    </row>
    <row r="2" spans="1:8" s="24" customFormat="1" ht="24" thickBot="1">
      <c r="A2" s="83" t="s">
        <v>12</v>
      </c>
      <c r="B2" s="84"/>
      <c r="C2" s="727" t="s">
        <v>116</v>
      </c>
      <c r="D2" s="727"/>
      <c r="E2" s="727"/>
      <c r="F2" s="727"/>
      <c r="G2" s="727"/>
    </row>
    <row r="3" spans="1:8" s="19" customFormat="1" ht="17.100000000000001" customHeight="1">
      <c r="A3" s="61"/>
      <c r="B3" s="62"/>
      <c r="C3" s="728"/>
      <c r="D3" s="728"/>
      <c r="E3" s="728"/>
      <c r="F3" s="63"/>
      <c r="G3" s="63"/>
    </row>
    <row r="4" spans="1:8" s="20" customFormat="1" ht="18.75" customHeight="1">
      <c r="A4" s="69" t="str">
        <f>$A$2</f>
        <v>5.</v>
      </c>
      <c r="B4" s="158">
        <f>MAX($B$2:B3)+1</f>
        <v>1</v>
      </c>
      <c r="C4" s="732" t="s">
        <v>127</v>
      </c>
      <c r="D4" s="732"/>
      <c r="E4" s="733"/>
      <c r="F4" s="71"/>
      <c r="G4" s="206"/>
      <c r="H4" s="46"/>
    </row>
    <row r="5" spans="1:8" s="20" customFormat="1" ht="176.25" customHeight="1">
      <c r="A5" s="130"/>
      <c r="B5" s="70"/>
      <c r="C5" s="729" t="s">
        <v>126</v>
      </c>
      <c r="D5" s="729"/>
      <c r="E5" s="730"/>
      <c r="F5" s="71"/>
      <c r="G5" s="206"/>
      <c r="H5" s="46"/>
    </row>
    <row r="6" spans="1:8" s="20" customFormat="1" ht="18.75">
      <c r="A6" s="130"/>
      <c r="B6" s="131"/>
      <c r="C6" s="736" t="s">
        <v>117</v>
      </c>
      <c r="D6" s="736"/>
      <c r="E6" s="737"/>
      <c r="F6" s="136"/>
      <c r="G6" s="136"/>
      <c r="H6" s="46"/>
    </row>
    <row r="7" spans="1:8" s="20" customFormat="1" ht="18.600000000000001" customHeight="1">
      <c r="A7" s="130"/>
      <c r="B7" s="131"/>
      <c r="C7" s="132"/>
      <c r="D7" s="133" t="s">
        <v>0</v>
      </c>
      <c r="E7" s="190" t="s">
        <v>1</v>
      </c>
      <c r="F7" s="133" t="s">
        <v>2</v>
      </c>
      <c r="G7" s="145" t="s">
        <v>3</v>
      </c>
      <c r="H7" s="145" t="s">
        <v>683</v>
      </c>
    </row>
    <row r="8" spans="1:8" s="20" customFormat="1" ht="18.75">
      <c r="A8" s="130"/>
      <c r="B8" s="131"/>
      <c r="C8" s="189"/>
      <c r="D8" s="199" t="s">
        <v>5</v>
      </c>
      <c r="E8" s="512">
        <f>5.7*2+25+6.4-6*0.3</f>
        <v>41</v>
      </c>
      <c r="F8" s="160"/>
      <c r="G8" s="861">
        <f t="shared" ref="G8" si="0">E8*F8</f>
        <v>0</v>
      </c>
      <c r="H8" s="689">
        <v>2</v>
      </c>
    </row>
    <row r="9" spans="1:8" s="20" customFormat="1" ht="18.75">
      <c r="A9" s="64"/>
      <c r="B9" s="65"/>
      <c r="C9" s="67"/>
      <c r="D9" s="68"/>
      <c r="E9" s="235"/>
      <c r="F9" s="108"/>
      <c r="G9" s="108"/>
      <c r="H9" s="46"/>
    </row>
    <row r="10" spans="1:8" s="21" customFormat="1" ht="19.5" thickBot="1">
      <c r="A10" s="91" t="str">
        <f>$A$2</f>
        <v>5.</v>
      </c>
      <c r="B10" s="92"/>
      <c r="C10" s="93" t="str">
        <f>$C$2</f>
        <v>FASADERSKI</v>
      </c>
      <c r="D10" s="93"/>
      <c r="E10" s="192"/>
      <c r="F10" s="719" t="s">
        <v>6</v>
      </c>
      <c r="G10" s="719"/>
    </row>
    <row r="11" spans="1:8" ht="16.5" thickBot="1">
      <c r="A11" s="94"/>
      <c r="B11" s="95"/>
      <c r="C11" s="96"/>
      <c r="D11" s="96"/>
      <c r="E11" s="193"/>
      <c r="F11" s="846">
        <f>SUM($G$4:G8)</f>
        <v>0</v>
      </c>
      <c r="G11" s="846"/>
    </row>
    <row r="12" spans="1:8">
      <c r="A12" s="6"/>
      <c r="B12" s="8"/>
      <c r="F12" s="7"/>
      <c r="G12" s="7"/>
    </row>
    <row r="13" spans="1:8">
      <c r="A13" s="6"/>
      <c r="B13" s="8"/>
      <c r="F13" s="7"/>
      <c r="G13" s="7"/>
    </row>
    <row r="14" spans="1:8">
      <c r="A14" s="6"/>
      <c r="B14" s="8"/>
      <c r="F14" s="7"/>
      <c r="G14" s="7"/>
    </row>
    <row r="15" spans="1:8">
      <c r="A15" s="6"/>
      <c r="B15" s="8"/>
      <c r="F15" s="7"/>
      <c r="G15" s="7"/>
    </row>
  </sheetData>
  <mergeCells count="9">
    <mergeCell ref="F11:G11"/>
    <mergeCell ref="C4:E4"/>
    <mergeCell ref="C5:E5"/>
    <mergeCell ref="C6:E6"/>
    <mergeCell ref="B1:D1"/>
    <mergeCell ref="E1:G1"/>
    <mergeCell ref="C2:G2"/>
    <mergeCell ref="C3:E3"/>
    <mergeCell ref="F10:G10"/>
  </mergeCells>
  <conditionalFormatting sqref="A1:B1">
    <cfRule type="cellIs" dxfId="156" priority="2" operator="equal">
      <formula>0</formula>
    </cfRule>
  </conditionalFormatting>
  <conditionalFormatting sqref="C8:G8">
    <cfRule type="cellIs" dxfId="155" priority="10" operator="equal">
      <formula>0</formula>
    </cfRule>
  </conditionalFormatting>
  <conditionalFormatting sqref="E1 A2:G2 A10:G10 A11:E11">
    <cfRule type="cellIs" dxfId="154" priority="55" operator="equal">
      <formula>0</formula>
    </cfRule>
  </conditionalFormatting>
  <conditionalFormatting sqref="F3:G3">
    <cfRule type="cellIs" dxfId="153" priority="56" stopIfTrue="1" operator="equal">
      <formula>0</formula>
    </cfRule>
  </conditionalFormatting>
  <conditionalFormatting sqref="F11:G11">
    <cfRule type="cellIs" dxfId="152" priority="54" operator="equal">
      <formula>0</formula>
    </cfRule>
  </conditionalFormatting>
  <conditionalFormatting sqref="F7:H7">
    <cfRule type="cellIs" dxfId="151" priority="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EA741-24E8-41FD-8C48-0F0015100325}">
  <sheetPr>
    <tabColor rgb="FFFFFF00"/>
  </sheetPr>
  <dimension ref="A1:I31"/>
  <sheetViews>
    <sheetView view="pageLayout" zoomScaleNormal="85" zoomScaleSheetLayoutView="85" workbookViewId="0">
      <selection activeCell="F36" sqref="F36"/>
    </sheetView>
  </sheetViews>
  <sheetFormatPr defaultColWidth="9.140625" defaultRowHeight="15"/>
  <cols>
    <col min="1" max="1" width="4.5703125" style="50" customWidth="1"/>
    <col min="2" max="2" width="4.7109375" style="23" customWidth="1"/>
    <col min="3" max="3" width="42.42578125" style="16" customWidth="1"/>
    <col min="4" max="4" width="7.140625" style="7" customWidth="1"/>
    <col min="5" max="5" width="11.85546875" style="195" customWidth="1"/>
    <col min="6" max="6" width="10.140625" style="22" customWidth="1"/>
    <col min="7" max="7" width="12.5703125" style="22" customWidth="1"/>
    <col min="8" max="8" width="6.42578125" style="22" customWidth="1"/>
    <col min="9" max="9" width="32.7109375" style="22" customWidth="1"/>
    <col min="10" max="10" width="17.140625" style="22" customWidth="1"/>
    <col min="11" max="16384" width="9.140625" style="22"/>
  </cols>
  <sheetData>
    <row r="1" spans="1:9" s="18" customFormat="1" ht="94.5" customHeight="1" thickBot="1">
      <c r="A1" s="17"/>
      <c r="B1" s="718" t="s">
        <v>667</v>
      </c>
      <c r="C1" s="726"/>
      <c r="D1" s="726"/>
      <c r="E1" s="717" t="s">
        <v>19</v>
      </c>
      <c r="F1" s="717"/>
      <c r="G1" s="717"/>
    </row>
    <row r="2" spans="1:9" s="24" customFormat="1" ht="24" thickBot="1">
      <c r="A2" s="77" t="s">
        <v>11</v>
      </c>
      <c r="B2" s="213"/>
      <c r="C2" s="749" t="s">
        <v>227</v>
      </c>
      <c r="D2" s="749"/>
      <c r="E2" s="749"/>
      <c r="F2" s="749"/>
      <c r="G2" s="749"/>
    </row>
    <row r="3" spans="1:9" s="19" customFormat="1" ht="17.100000000000001" customHeight="1">
      <c r="A3" s="61"/>
      <c r="B3" s="62"/>
      <c r="C3" s="728"/>
      <c r="D3" s="728"/>
      <c r="E3" s="728"/>
      <c r="F3" s="63"/>
      <c r="G3" s="63"/>
    </row>
    <row r="4" spans="1:9" s="19" customFormat="1" ht="126" customHeight="1">
      <c r="A4" s="61"/>
      <c r="B4" s="62"/>
      <c r="C4" s="748" t="s">
        <v>419</v>
      </c>
      <c r="D4" s="748"/>
      <c r="E4" s="748"/>
      <c r="F4" s="748"/>
      <c r="G4" s="748"/>
    </row>
    <row r="5" spans="1:9" s="19" customFormat="1">
      <c r="A5" s="61"/>
      <c r="B5" s="62"/>
      <c r="C5" s="184"/>
      <c r="D5" s="184"/>
      <c r="E5" s="184"/>
      <c r="F5" s="184"/>
      <c r="G5" s="184"/>
    </row>
    <row r="6" spans="1:9" s="19" customFormat="1" ht="15.75">
      <c r="A6" s="69" t="str">
        <f>$A$2</f>
        <v>6.</v>
      </c>
      <c r="B6" s="70">
        <v>1</v>
      </c>
      <c r="C6" s="732" t="s">
        <v>535</v>
      </c>
      <c r="D6" s="732"/>
      <c r="E6" s="733"/>
      <c r="F6" s="71"/>
      <c r="G6" s="206"/>
    </row>
    <row r="7" spans="1:9" s="19" customFormat="1" ht="135.75" customHeight="1">
      <c r="A7" s="69"/>
      <c r="B7" s="70"/>
      <c r="C7" s="743" t="s">
        <v>536</v>
      </c>
      <c r="D7" s="743"/>
      <c r="E7" s="744"/>
      <c r="F7" s="71"/>
      <c r="G7" s="206"/>
    </row>
    <row r="8" spans="1:9" s="19" customFormat="1" ht="12.75">
      <c r="A8" s="130"/>
      <c r="B8" s="131"/>
      <c r="C8" s="745" t="s">
        <v>16</v>
      </c>
      <c r="D8" s="734"/>
      <c r="E8" s="735"/>
      <c r="F8" s="180"/>
      <c r="G8" s="180"/>
    </row>
    <row r="9" spans="1:9" s="19" customFormat="1" ht="12.75">
      <c r="A9" s="130"/>
      <c r="B9" s="131"/>
      <c r="C9" s="746" t="s">
        <v>420</v>
      </c>
      <c r="D9" s="746"/>
      <c r="E9" s="747"/>
      <c r="F9" s="425"/>
      <c r="G9" s="207"/>
    </row>
    <row r="10" spans="1:9" s="19" customFormat="1" ht="12.75">
      <c r="A10" s="130"/>
      <c r="B10" s="131"/>
      <c r="C10" s="132"/>
      <c r="D10" s="151" t="s">
        <v>0</v>
      </c>
      <c r="E10" s="243" t="s">
        <v>1</v>
      </c>
      <c r="F10" s="151" t="s">
        <v>2</v>
      </c>
      <c r="G10" s="862" t="s">
        <v>3</v>
      </c>
      <c r="H10" s="145" t="s">
        <v>683</v>
      </c>
    </row>
    <row r="11" spans="1:9" s="19" customFormat="1">
      <c r="A11" s="233"/>
      <c r="B11" s="234"/>
      <c r="C11" s="429"/>
      <c r="D11" s="441" t="s">
        <v>109</v>
      </c>
      <c r="E11" s="240">
        <v>9000</v>
      </c>
      <c r="F11" s="442"/>
      <c r="G11" s="863">
        <f>E11*F11</f>
        <v>0</v>
      </c>
      <c r="H11" s="689">
        <v>2</v>
      </c>
    </row>
    <row r="12" spans="1:9" s="19" customFormat="1">
      <c r="A12" s="61"/>
      <c r="B12" s="62"/>
      <c r="C12" s="184"/>
      <c r="D12" s="184"/>
      <c r="E12" s="184"/>
      <c r="F12" s="184"/>
      <c r="G12" s="864"/>
    </row>
    <row r="13" spans="1:9" ht="18.600000000000001" customHeight="1">
      <c r="A13" s="69" t="str">
        <f>$A$2</f>
        <v>6.</v>
      </c>
      <c r="B13" s="157">
        <f>MAX($B$2:B6)+1</f>
        <v>2</v>
      </c>
      <c r="C13" s="732" t="s">
        <v>418</v>
      </c>
      <c r="D13" s="732"/>
      <c r="E13" s="733"/>
      <c r="F13" s="71"/>
      <c r="G13" s="842"/>
      <c r="H13" s="393"/>
      <c r="I13" s="14"/>
    </row>
    <row r="14" spans="1:9" ht="105" customHeight="1">
      <c r="A14" s="69"/>
      <c r="B14" s="70"/>
      <c r="C14" s="743" t="s">
        <v>513</v>
      </c>
      <c r="D14" s="743"/>
      <c r="E14" s="744"/>
      <c r="F14" s="71"/>
      <c r="G14" s="842"/>
      <c r="H14" s="393"/>
      <c r="I14" s="14"/>
    </row>
    <row r="15" spans="1:9" s="138" customFormat="1" ht="15" customHeight="1">
      <c r="A15" s="130"/>
      <c r="B15" s="131"/>
      <c r="C15" s="745" t="s">
        <v>16</v>
      </c>
      <c r="D15" s="734"/>
      <c r="E15" s="735"/>
      <c r="F15" s="180"/>
      <c r="G15" s="851"/>
      <c r="H15" s="416"/>
      <c r="I15" s="137"/>
    </row>
    <row r="16" spans="1:9" s="138" customFormat="1" ht="15" customHeight="1">
      <c r="A16" s="130"/>
      <c r="B16" s="131"/>
      <c r="C16" s="746" t="s">
        <v>420</v>
      </c>
      <c r="D16" s="746"/>
      <c r="E16" s="747"/>
      <c r="F16" s="425"/>
      <c r="G16" s="857"/>
      <c r="H16" s="416"/>
      <c r="I16" s="137"/>
    </row>
    <row r="17" spans="1:9" s="138" customFormat="1" ht="20.25" customHeight="1">
      <c r="A17" s="130"/>
      <c r="B17" s="131"/>
      <c r="C17" s="132"/>
      <c r="D17" s="151" t="s">
        <v>0</v>
      </c>
      <c r="E17" s="243" t="s">
        <v>1</v>
      </c>
      <c r="F17" s="151" t="s">
        <v>2</v>
      </c>
      <c r="G17" s="862" t="s">
        <v>3</v>
      </c>
      <c r="H17" s="145" t="s">
        <v>683</v>
      </c>
      <c r="I17" s="137"/>
    </row>
    <row r="18" spans="1:9" s="138" customFormat="1" ht="29.1" customHeight="1">
      <c r="A18" s="130"/>
      <c r="B18" s="131"/>
      <c r="C18" s="487" t="s">
        <v>512</v>
      </c>
      <c r="D18" s="488" t="s">
        <v>4</v>
      </c>
      <c r="E18" s="489">
        <v>1</v>
      </c>
      <c r="F18" s="490"/>
      <c r="G18" s="865">
        <f>E18*F18</f>
        <v>0</v>
      </c>
      <c r="H18" s="689">
        <v>2</v>
      </c>
      <c r="I18" s="137"/>
    </row>
    <row r="19" spans="1:9" s="227" customFormat="1" ht="20.100000000000001" customHeight="1">
      <c r="A19" s="233"/>
      <c r="B19" s="234"/>
      <c r="C19" s="429"/>
      <c r="D19" s="441" t="s">
        <v>4</v>
      </c>
      <c r="E19" s="240">
        <v>1</v>
      </c>
      <c r="F19" s="491"/>
      <c r="G19" s="863">
        <f>E19*F19</f>
        <v>0</v>
      </c>
      <c r="H19" s="689">
        <v>2</v>
      </c>
      <c r="I19" s="228"/>
    </row>
    <row r="20" spans="1:9" s="227" customFormat="1">
      <c r="A20" s="150"/>
      <c r="B20" s="226"/>
      <c r="C20" s="232"/>
      <c r="D20" s="307"/>
      <c r="E20" s="521"/>
      <c r="F20" s="308"/>
      <c r="G20" s="866"/>
      <c r="I20" s="228"/>
    </row>
    <row r="21" spans="1:9" s="227" customFormat="1">
      <c r="A21" s="150"/>
      <c r="B21" s="226"/>
      <c r="C21" s="232"/>
      <c r="D21" s="307"/>
      <c r="E21" s="388"/>
      <c r="F21" s="308"/>
      <c r="G21" s="866"/>
      <c r="I21" s="228"/>
    </row>
    <row r="22" spans="1:9" s="227" customFormat="1">
      <c r="A22" s="150"/>
      <c r="B22" s="226"/>
      <c r="C22" s="232"/>
      <c r="D22" s="307"/>
      <c r="E22" s="388"/>
      <c r="F22" s="308"/>
      <c r="G22" s="866"/>
      <c r="I22" s="228"/>
    </row>
    <row r="23" spans="1:9" s="227" customFormat="1" ht="16.5" customHeight="1">
      <c r="A23" s="69" t="str">
        <f>$A$2</f>
        <v>6.</v>
      </c>
      <c r="B23" s="70">
        <f>MAX($B$2:B15)+1</f>
        <v>3</v>
      </c>
      <c r="C23" s="732" t="s">
        <v>129</v>
      </c>
      <c r="D23" s="732"/>
      <c r="E23" s="733"/>
      <c r="F23" s="71"/>
      <c r="G23" s="842"/>
      <c r="I23" s="228"/>
    </row>
    <row r="24" spans="1:9" s="227" customFormat="1" ht="117.75" customHeight="1">
      <c r="A24" s="69"/>
      <c r="B24" s="70"/>
      <c r="C24" s="743" t="s">
        <v>514</v>
      </c>
      <c r="D24" s="743"/>
      <c r="E24" s="744"/>
      <c r="F24" s="71"/>
      <c r="G24" s="842"/>
      <c r="I24" s="228"/>
    </row>
    <row r="25" spans="1:9" s="227" customFormat="1" ht="15" customHeight="1">
      <c r="A25" s="130"/>
      <c r="B25" s="131"/>
      <c r="C25" s="745" t="s">
        <v>16</v>
      </c>
      <c r="D25" s="734"/>
      <c r="E25" s="735"/>
      <c r="F25" s="180"/>
      <c r="G25" s="851"/>
      <c r="I25" s="228"/>
    </row>
    <row r="26" spans="1:9" s="227" customFormat="1" ht="15" customHeight="1">
      <c r="A26" s="130"/>
      <c r="B26" s="131"/>
      <c r="C26" s="746" t="s">
        <v>420</v>
      </c>
      <c r="D26" s="746"/>
      <c r="E26" s="747"/>
      <c r="F26" s="180"/>
      <c r="G26" s="857"/>
      <c r="H26" s="231"/>
      <c r="I26" s="228"/>
    </row>
    <row r="27" spans="1:9" s="227" customFormat="1" ht="19.5" customHeight="1">
      <c r="A27" s="130"/>
      <c r="B27" s="131"/>
      <c r="C27" s="364"/>
      <c r="D27" s="365" t="s">
        <v>0</v>
      </c>
      <c r="E27" s="424" t="s">
        <v>1</v>
      </c>
      <c r="F27" s="423" t="s">
        <v>2</v>
      </c>
      <c r="G27" s="862" t="s">
        <v>3</v>
      </c>
      <c r="H27" s="145" t="s">
        <v>683</v>
      </c>
      <c r="I27" s="228"/>
    </row>
    <row r="28" spans="1:9" s="227" customFormat="1">
      <c r="A28" s="233"/>
      <c r="B28" s="234"/>
      <c r="C28" s="361"/>
      <c r="D28" s="209" t="s">
        <v>4</v>
      </c>
      <c r="E28" s="366">
        <v>2</v>
      </c>
      <c r="F28" s="868"/>
      <c r="G28" s="867">
        <f>E28*F28</f>
        <v>0</v>
      </c>
      <c r="H28" s="689">
        <v>2</v>
      </c>
      <c r="I28" s="228"/>
    </row>
    <row r="29" spans="1:9" s="227" customFormat="1">
      <c r="A29" s="150"/>
      <c r="B29" s="226"/>
      <c r="C29" s="232"/>
      <c r="D29" s="307"/>
      <c r="E29" s="388"/>
      <c r="F29" s="308"/>
      <c r="G29" s="389"/>
      <c r="I29" s="228"/>
    </row>
    <row r="30" spans="1:9" ht="16.5" thickBot="1">
      <c r="A30" s="91" t="str">
        <f>$A$2</f>
        <v>6.</v>
      </c>
      <c r="B30" s="92"/>
      <c r="C30" s="93" t="str">
        <f>$C$2</f>
        <v>BRAVARSKI RADOVI</v>
      </c>
      <c r="D30" s="93"/>
      <c r="E30" s="192"/>
      <c r="F30" s="719" t="s">
        <v>6</v>
      </c>
      <c r="G30" s="719"/>
    </row>
    <row r="31" spans="1:9" ht="16.5" thickBot="1">
      <c r="A31" s="94"/>
      <c r="B31" s="95"/>
      <c r="C31" s="96"/>
      <c r="D31" s="96"/>
      <c r="E31" s="193"/>
      <c r="F31" s="846">
        <f>SUM($G$11:G29)</f>
        <v>0</v>
      </c>
      <c r="G31" s="846"/>
    </row>
  </sheetData>
  <mergeCells count="19">
    <mergeCell ref="C4:G4"/>
    <mergeCell ref="B1:D1"/>
    <mergeCell ref="E1:G1"/>
    <mergeCell ref="C2:G2"/>
    <mergeCell ref="C3:E3"/>
    <mergeCell ref="F30:G30"/>
    <mergeCell ref="F31:G31"/>
    <mergeCell ref="C13:E13"/>
    <mergeCell ref="C14:E14"/>
    <mergeCell ref="C23:E23"/>
    <mergeCell ref="C24:E24"/>
    <mergeCell ref="C25:E25"/>
    <mergeCell ref="C16:E16"/>
    <mergeCell ref="C6:E6"/>
    <mergeCell ref="C7:E7"/>
    <mergeCell ref="C8:E8"/>
    <mergeCell ref="C9:E9"/>
    <mergeCell ref="C26:E26"/>
    <mergeCell ref="C15:E15"/>
  </mergeCells>
  <conditionalFormatting sqref="A1:B1">
    <cfRule type="cellIs" dxfId="150" priority="11" operator="equal">
      <formula>0</formula>
    </cfRule>
  </conditionalFormatting>
  <conditionalFormatting sqref="A30:G30 A31:E31">
    <cfRule type="cellIs" dxfId="149" priority="56" operator="equal">
      <formula>0</formula>
    </cfRule>
  </conditionalFormatting>
  <conditionalFormatting sqref="C11:G11">
    <cfRule type="cellIs" dxfId="148" priority="5" operator="equal">
      <formula>0</formula>
    </cfRule>
  </conditionalFormatting>
  <conditionalFormatting sqref="C18:G19">
    <cfRule type="cellIs" dxfId="147" priority="10" operator="equal">
      <formula>0</formula>
    </cfRule>
  </conditionalFormatting>
  <conditionalFormatting sqref="C28:G28">
    <cfRule type="cellIs" dxfId="146" priority="22" operator="equal">
      <formula>0</formula>
    </cfRule>
  </conditionalFormatting>
  <conditionalFormatting sqref="D20:G22 D29:G29">
    <cfRule type="cellIs" dxfId="145" priority="53" operator="equal">
      <formula>0</formula>
    </cfRule>
  </conditionalFormatting>
  <conditionalFormatting sqref="E1 A2:G2">
    <cfRule type="cellIs" dxfId="144" priority="57" operator="equal">
      <formula>0</formula>
    </cfRule>
  </conditionalFormatting>
  <conditionalFormatting sqref="F3:G3">
    <cfRule type="cellIs" dxfId="143" priority="58" stopIfTrue="1" operator="equal">
      <formula>0</formula>
    </cfRule>
  </conditionalFormatting>
  <conditionalFormatting sqref="F31:G31">
    <cfRule type="cellIs" dxfId="142" priority="55" operator="equal">
      <formula>0</formula>
    </cfRule>
  </conditionalFormatting>
  <conditionalFormatting sqref="F10:H10">
    <cfRule type="cellIs" dxfId="141" priority="3" operator="equal">
      <formula>0</formula>
    </cfRule>
  </conditionalFormatting>
  <conditionalFormatting sqref="F17:H17">
    <cfRule type="cellIs" dxfId="140" priority="2" operator="equal">
      <formula>0</formula>
    </cfRule>
  </conditionalFormatting>
  <conditionalFormatting sqref="F27:H27">
    <cfRule type="cellIs" dxfId="139" priority="1" operator="equal">
      <formula>0</formula>
    </cfRule>
  </conditionalFormatting>
  <pageMargins left="0.59055118110236227" right="0.19685039370078741" top="0.74803149606299213" bottom="0.74803149606299213" header="0.19685039370078741" footer="0.19685039370078741"/>
  <pageSetup paperSize="9" fitToHeight="0" orientation="portrait" r:id="rId1"/>
  <headerFoot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18</vt:i4>
      </vt:variant>
      <vt:variant>
        <vt:lpstr>Imenovani rasponi</vt:lpstr>
      </vt:variant>
      <vt:variant>
        <vt:i4>13</vt:i4>
      </vt:variant>
    </vt:vector>
  </HeadingPairs>
  <TitlesOfParts>
    <vt:vector size="31" baseType="lpstr">
      <vt:lpstr>UVODNI DIO</vt:lpstr>
      <vt:lpstr>Građ-obrtn naslovnica</vt:lpstr>
      <vt:lpstr>OPĆI UVJETI </vt:lpstr>
      <vt:lpstr>1 RUŠENJA I PRIPREMNI RADOVI</vt:lpstr>
      <vt:lpstr>2 ZEMLJANI RADOVI</vt:lpstr>
      <vt:lpstr>3 BETONSKI RADOVI</vt:lpstr>
      <vt:lpstr>4 LIMARSKI</vt:lpstr>
      <vt:lpstr>5 FASADERSKI</vt:lpstr>
      <vt:lpstr>6. BRAVARSKI RADOVI</vt:lpstr>
      <vt:lpstr>7. ODVODNJA</vt:lpstr>
      <vt:lpstr>8. ZAŠTITA OD POŽARA</vt:lpstr>
      <vt:lpstr>9. OKOLIŠ</vt:lpstr>
      <vt:lpstr>REKAPITULACIJA-GRAĐ.OBRTN.</vt:lpstr>
      <vt:lpstr>Elektroinst naslovnica</vt:lpstr>
      <vt:lpstr>Opći uvjeti</vt:lpstr>
      <vt:lpstr>Troškovnik el.</vt:lpstr>
      <vt:lpstr>REKAPITULACIJA-ELEKTRO</vt:lpstr>
      <vt:lpstr>UKUPNA REKAPITULACIJA I JAMSTVO</vt:lpstr>
      <vt:lpstr>'1 RUŠENJA I PRIPREMNI RADOVI'!Podrucje_ispisa</vt:lpstr>
      <vt:lpstr>'2 ZEMLJANI RADOVI'!Podrucje_ispisa</vt:lpstr>
      <vt:lpstr>'3 BETONSKI RADOVI'!Podrucje_ispisa</vt:lpstr>
      <vt:lpstr>'4 LIMARSKI'!Podrucje_ispisa</vt:lpstr>
      <vt:lpstr>'5 FASADERSKI'!Podrucje_ispisa</vt:lpstr>
      <vt:lpstr>'6. BRAVARSKI RADOVI'!Podrucje_ispisa</vt:lpstr>
      <vt:lpstr>'7. ODVODNJA'!Podrucje_ispisa</vt:lpstr>
      <vt:lpstr>'8. ZAŠTITA OD POŽARA'!Podrucje_ispisa</vt:lpstr>
      <vt:lpstr>'9. OKOLIŠ'!Podrucje_ispisa</vt:lpstr>
      <vt:lpstr>'OPĆI UVJETI '!Podrucje_ispisa</vt:lpstr>
      <vt:lpstr>'REKAPITULACIJA-ELEKTRO'!Podrucje_ispisa</vt:lpstr>
      <vt:lpstr>'REKAPITULACIJA-GRAĐ.OBRTN.'!Podrucje_ispisa</vt:lpstr>
      <vt:lpstr>'UKUPNA REKAPITULACIJA I JAMSTVO'!Podrucje_ispisa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Korisnik</cp:lastModifiedBy>
  <cp:revision/>
  <cp:lastPrinted>2022-11-15T08:17:00Z</cp:lastPrinted>
  <dcterms:created xsi:type="dcterms:W3CDTF">2006-09-16T00:00:00Z</dcterms:created>
  <dcterms:modified xsi:type="dcterms:W3CDTF">2023-08-09T08:54:28Z</dcterms:modified>
</cp:coreProperties>
</file>