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G:\Shared drives\Klijenti i projekti A-G\Grad Gospić\Grad Gospić - ITU SRUP\WiP\SRUP Gospić 2021-2027 - Radno\Ispravci - rujan 2023\"/>
    </mc:Choice>
  </mc:AlternateContent>
  <xr:revisionPtr revIDLastSave="0" documentId="13_ncr:1_{9CA55E46-1D0E-4103-9ABB-90AB78BA0304}" xr6:coauthVersionLast="47" xr6:coauthVersionMax="47" xr10:uidLastSave="{00000000-0000-0000-0000-000000000000}"/>
  <bookViews>
    <workbookView xWindow="28680" yWindow="-120" windowWidth="29040" windowHeight="15840" firstSheet="1" activeTab="5" xr2:uid="{00000000-000D-0000-FFFF-FFFF00000000}"/>
  </bookViews>
  <sheets>
    <sheet name="Shema strateškog okvira" sheetId="1" r:id="rId1"/>
    <sheet name="T-1_Akcijski plan_EUR" sheetId="2" r:id="rId2"/>
    <sheet name="T-2_Izvor sredstava_EUR" sheetId="3" r:id="rId3"/>
    <sheet name="T-3_Strateški projekti_EUR" sheetId="4" r:id="rId4"/>
    <sheet name="Pomoćno T-2_Izvor sredstava_202" sheetId="5" r:id="rId5"/>
    <sheet name="Poglavlje 11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6" i="4" l="1"/>
  <c r="Z7" i="4"/>
  <c r="Z8" i="4"/>
  <c r="Z9" i="4"/>
  <c r="Z10" i="4"/>
  <c r="Z5" i="4"/>
  <c r="Y6" i="4"/>
  <c r="Y7" i="4"/>
  <c r="Y8" i="4"/>
  <c r="Y9" i="4"/>
  <c r="Y10" i="4"/>
  <c r="Y5" i="4"/>
  <c r="AZ91" i="5"/>
  <c r="BA91" i="5" s="1"/>
  <c r="AR91" i="5"/>
  <c r="AJ91" i="5"/>
  <c r="AB91" i="5"/>
  <c r="T91" i="5"/>
  <c r="L91" i="5"/>
  <c r="AZ90" i="5"/>
  <c r="BA90" i="5" s="1"/>
  <c r="AR90" i="5"/>
  <c r="AJ90" i="5"/>
  <c r="AB90" i="5"/>
  <c r="T90" i="5"/>
  <c r="L90" i="5"/>
  <c r="AY89" i="5"/>
  <c r="AX89" i="5"/>
  <c r="AW89" i="5"/>
  <c r="AV89" i="5"/>
  <c r="AU89" i="5"/>
  <c r="AT89" i="5"/>
  <c r="AS89" i="5"/>
  <c r="AZ89" i="5" s="1"/>
  <c r="AQ89" i="5"/>
  <c r="AP89" i="5"/>
  <c r="AP85" i="5" s="1"/>
  <c r="AO89" i="5"/>
  <c r="AN89" i="5"/>
  <c r="AM89" i="5"/>
  <c r="AL89" i="5"/>
  <c r="AK89" i="5"/>
  <c r="AI89" i="5"/>
  <c r="AH89" i="5"/>
  <c r="AG89" i="5"/>
  <c r="AF89" i="5"/>
  <c r="AE89" i="5"/>
  <c r="AD89" i="5"/>
  <c r="AC89" i="5"/>
  <c r="AA89" i="5"/>
  <c r="Z89" i="5"/>
  <c r="R89" i="3" s="1"/>
  <c r="Y89" i="5"/>
  <c r="X89" i="5"/>
  <c r="W89" i="5"/>
  <c r="V89" i="5"/>
  <c r="U89" i="5"/>
  <c r="S89" i="5"/>
  <c r="R89" i="5"/>
  <c r="Q89" i="5"/>
  <c r="P89" i="5"/>
  <c r="O89" i="5"/>
  <c r="N89" i="5"/>
  <c r="M89" i="5"/>
  <c r="T89" i="5" s="1"/>
  <c r="K89" i="5"/>
  <c r="J89" i="5"/>
  <c r="I89" i="5"/>
  <c r="H89" i="5"/>
  <c r="G89" i="5"/>
  <c r="F89" i="5"/>
  <c r="E89" i="5"/>
  <c r="L89" i="5" s="1"/>
  <c r="AZ88" i="5"/>
  <c r="BA88" i="5" s="1"/>
  <c r="AR88" i="5"/>
  <c r="AJ88" i="5"/>
  <c r="AB88" i="5"/>
  <c r="T88" i="5"/>
  <c r="L88" i="5"/>
  <c r="AZ87" i="5"/>
  <c r="AR87" i="5"/>
  <c r="AJ87" i="5"/>
  <c r="BA87" i="5" s="1"/>
  <c r="AB87" i="5"/>
  <c r="T87" i="5"/>
  <c r="L87" i="5"/>
  <c r="AY86" i="5"/>
  <c r="AX86" i="5"/>
  <c r="AW86" i="5"/>
  <c r="AW85" i="5" s="1"/>
  <c r="AV86" i="5"/>
  <c r="AV85" i="5" s="1"/>
  <c r="AU86" i="5"/>
  <c r="AU85" i="5" s="1"/>
  <c r="AT86" i="5"/>
  <c r="AS86" i="5"/>
  <c r="AZ86" i="5" s="1"/>
  <c r="AQ86" i="5"/>
  <c r="AP86" i="5"/>
  <c r="AO86" i="5"/>
  <c r="AO85" i="5" s="1"/>
  <c r="AN86" i="5"/>
  <c r="AN85" i="5" s="1"/>
  <c r="AM86" i="5"/>
  <c r="AM85" i="5" s="1"/>
  <c r="AL86" i="5"/>
  <c r="AK86" i="5"/>
  <c r="AR86" i="5" s="1"/>
  <c r="AI86" i="5"/>
  <c r="AH86" i="5"/>
  <c r="AG86" i="5"/>
  <c r="AF86" i="5"/>
  <c r="AF85" i="5" s="1"/>
  <c r="AE86" i="5"/>
  <c r="AE85" i="5" s="1"/>
  <c r="AD86" i="5"/>
  <c r="AC86" i="5"/>
  <c r="AJ86" i="5" s="1"/>
  <c r="AA86" i="5"/>
  <c r="Z86" i="5"/>
  <c r="Y86" i="5"/>
  <c r="Y85" i="5" s="1"/>
  <c r="X86" i="5"/>
  <c r="X85" i="5" s="1"/>
  <c r="W86" i="5"/>
  <c r="W85" i="5" s="1"/>
  <c r="V86" i="5"/>
  <c r="U86" i="5"/>
  <c r="AB86" i="5" s="1"/>
  <c r="T86" i="3" s="1"/>
  <c r="S86" i="5"/>
  <c r="R86" i="5"/>
  <c r="Q86" i="5"/>
  <c r="Q85" i="5" s="1"/>
  <c r="P86" i="5"/>
  <c r="P85" i="5" s="1"/>
  <c r="O86" i="5"/>
  <c r="O85" i="5" s="1"/>
  <c r="N86" i="5"/>
  <c r="M86" i="5"/>
  <c r="T86" i="5" s="1"/>
  <c r="K86" i="5"/>
  <c r="J86" i="5"/>
  <c r="I86" i="5"/>
  <c r="I85" i="5" s="1"/>
  <c r="H86" i="5"/>
  <c r="H85" i="5" s="1"/>
  <c r="G86" i="5"/>
  <c r="G85" i="5" s="1"/>
  <c r="F86" i="5"/>
  <c r="E86" i="5"/>
  <c r="L86" i="5" s="1"/>
  <c r="AY85" i="5"/>
  <c r="AX85" i="5"/>
  <c r="AT85" i="5"/>
  <c r="AQ85" i="5"/>
  <c r="AL85" i="5"/>
  <c r="AI85" i="5"/>
  <c r="AH85" i="5"/>
  <c r="AD85" i="5"/>
  <c r="AA85" i="5"/>
  <c r="V85" i="5"/>
  <c r="S85" i="5"/>
  <c r="R85" i="5"/>
  <c r="N85" i="5"/>
  <c r="K85" i="5"/>
  <c r="J85" i="5"/>
  <c r="F85" i="5"/>
  <c r="AZ84" i="5"/>
  <c r="BA84" i="5" s="1"/>
  <c r="AR84" i="5"/>
  <c r="AJ84" i="5"/>
  <c r="AB84" i="5"/>
  <c r="T84" i="5"/>
  <c r="L84" i="5"/>
  <c r="AZ83" i="5"/>
  <c r="AR83" i="5"/>
  <c r="AJ83" i="5"/>
  <c r="AB83" i="5"/>
  <c r="T83" i="5"/>
  <c r="L83" i="5"/>
  <c r="AZ82" i="5"/>
  <c r="AR82" i="5"/>
  <c r="AJ82" i="5"/>
  <c r="AB82" i="5"/>
  <c r="BA82" i="5" s="1"/>
  <c r="T82" i="5"/>
  <c r="L82" i="5"/>
  <c r="AY81" i="5"/>
  <c r="AY80" i="5" s="1"/>
  <c r="AX81" i="5"/>
  <c r="AW81" i="5"/>
  <c r="AV81" i="5"/>
  <c r="AV80" i="5" s="1"/>
  <c r="AU81" i="5"/>
  <c r="AZ81" i="5" s="1"/>
  <c r="AT81" i="5"/>
  <c r="AT80" i="5" s="1"/>
  <c r="AS81" i="5"/>
  <c r="AQ81" i="5"/>
  <c r="AQ80" i="5" s="1"/>
  <c r="AP81" i="5"/>
  <c r="AO81" i="5"/>
  <c r="AN81" i="5"/>
  <c r="AN80" i="5" s="1"/>
  <c r="AM81" i="5"/>
  <c r="AL81" i="5"/>
  <c r="AL80" i="5" s="1"/>
  <c r="AK81" i="5"/>
  <c r="AI81" i="5"/>
  <c r="AI80" i="5" s="1"/>
  <c r="AH81" i="5"/>
  <c r="AG81" i="5"/>
  <c r="AF81" i="5"/>
  <c r="AF80" i="5" s="1"/>
  <c r="AE81" i="5"/>
  <c r="AJ81" i="5" s="1"/>
  <c r="AD81" i="5"/>
  <c r="AD80" i="5" s="1"/>
  <c r="AC81" i="5"/>
  <c r="AA81" i="5"/>
  <c r="AA80" i="5" s="1"/>
  <c r="Z81" i="5"/>
  <c r="Y81" i="5"/>
  <c r="X81" i="5"/>
  <c r="X80" i="5" s="1"/>
  <c r="W81" i="5"/>
  <c r="AB81" i="5" s="1"/>
  <c r="V81" i="5"/>
  <c r="V80" i="5" s="1"/>
  <c r="U81" i="5"/>
  <c r="S81" i="5"/>
  <c r="S80" i="5" s="1"/>
  <c r="S92" i="5" s="1"/>
  <c r="R81" i="5"/>
  <c r="Q81" i="5"/>
  <c r="P81" i="5"/>
  <c r="P80" i="5" s="1"/>
  <c r="O81" i="5"/>
  <c r="T81" i="5" s="1"/>
  <c r="N81" i="5"/>
  <c r="N80" i="5" s="1"/>
  <c r="M81" i="5"/>
  <c r="K81" i="5"/>
  <c r="K80" i="5" s="1"/>
  <c r="J81" i="5"/>
  <c r="I81" i="5"/>
  <c r="H81" i="5"/>
  <c r="H80" i="5" s="1"/>
  <c r="G81" i="5"/>
  <c r="F81" i="5"/>
  <c r="F80" i="5" s="1"/>
  <c r="E81" i="5"/>
  <c r="AX80" i="5"/>
  <c r="AW80" i="5"/>
  <c r="AS80" i="5"/>
  <c r="AP80" i="5"/>
  <c r="AO80" i="5"/>
  <c r="AK80" i="5"/>
  <c r="AH80" i="5"/>
  <c r="AG80" i="5"/>
  <c r="AC80" i="5"/>
  <c r="Z80" i="5"/>
  <c r="Y80" i="5"/>
  <c r="U80" i="5"/>
  <c r="R80" i="5"/>
  <c r="Q80" i="5"/>
  <c r="M80" i="5"/>
  <c r="J80" i="5"/>
  <c r="I80" i="5"/>
  <c r="E80" i="5"/>
  <c r="AZ79" i="5"/>
  <c r="AR79" i="5"/>
  <c r="AJ79" i="5"/>
  <c r="AB79" i="5"/>
  <c r="T79" i="5"/>
  <c r="L79" i="5"/>
  <c r="AZ78" i="5"/>
  <c r="AR78" i="5"/>
  <c r="AJ78" i="5"/>
  <c r="AB78" i="5"/>
  <c r="BA78" i="5" s="1"/>
  <c r="T78" i="5"/>
  <c r="L78" i="5"/>
  <c r="AZ77" i="5"/>
  <c r="AR77" i="5"/>
  <c r="AJ77" i="5"/>
  <c r="AB77" i="5"/>
  <c r="T77" i="5"/>
  <c r="L77" i="5"/>
  <c r="AY76" i="5"/>
  <c r="AX76" i="5"/>
  <c r="AW76" i="5"/>
  <c r="AV76" i="5"/>
  <c r="AU76" i="5"/>
  <c r="AU71" i="5" s="1"/>
  <c r="AT76" i="5"/>
  <c r="AS76" i="5"/>
  <c r="AQ76" i="5"/>
  <c r="AP76" i="5"/>
  <c r="AO76" i="5"/>
  <c r="AN76" i="5"/>
  <c r="AM76" i="5"/>
  <c r="AM71" i="5" s="1"/>
  <c r="AL76" i="5"/>
  <c r="AR76" i="5" s="1"/>
  <c r="AK76" i="5"/>
  <c r="AI76" i="5"/>
  <c r="AH76" i="5"/>
  <c r="AG76" i="5"/>
  <c r="AF76" i="5"/>
  <c r="AE76" i="5"/>
  <c r="AE71" i="5" s="1"/>
  <c r="AD76" i="5"/>
  <c r="AC76" i="5"/>
  <c r="AA76" i="5"/>
  <c r="Z76" i="5"/>
  <c r="Y76" i="5"/>
  <c r="X76" i="5"/>
  <c r="W76" i="5"/>
  <c r="W71" i="5" s="1"/>
  <c r="V76" i="5"/>
  <c r="U76" i="5"/>
  <c r="S76" i="5"/>
  <c r="R76" i="5"/>
  <c r="Q76" i="5"/>
  <c r="P76" i="5"/>
  <c r="O76" i="5"/>
  <c r="N76" i="5"/>
  <c r="M76" i="5"/>
  <c r="K76" i="5"/>
  <c r="J76" i="5"/>
  <c r="I76" i="5"/>
  <c r="H76" i="5"/>
  <c r="G76" i="5"/>
  <c r="G71" i="5" s="1"/>
  <c r="F76" i="5"/>
  <c r="E76" i="5"/>
  <c r="AZ75" i="5"/>
  <c r="AR75" i="5"/>
  <c r="AJ75" i="5"/>
  <c r="AB75" i="5"/>
  <c r="T75" i="5"/>
  <c r="BA75" i="5" s="1"/>
  <c r="L75" i="5"/>
  <c r="AZ74" i="5"/>
  <c r="AR74" i="5"/>
  <c r="AJ74" i="5"/>
  <c r="AB74" i="5"/>
  <c r="T74" i="5"/>
  <c r="L74" i="5"/>
  <c r="K74" i="2" s="1"/>
  <c r="BA73" i="5"/>
  <c r="AZ73" i="5"/>
  <c r="AR73" i="5"/>
  <c r="AJ73" i="5"/>
  <c r="AB73" i="5"/>
  <c r="T73" i="5"/>
  <c r="L73" i="5"/>
  <c r="AY72" i="5"/>
  <c r="AX72" i="5"/>
  <c r="AX71" i="5" s="1"/>
  <c r="AW72" i="5"/>
  <c r="AW71" i="5" s="1"/>
  <c r="AV72" i="5"/>
  <c r="AV71" i="5" s="1"/>
  <c r="AU72" i="5"/>
  <c r="AT72" i="5"/>
  <c r="AS72" i="5"/>
  <c r="AS71" i="5" s="1"/>
  <c r="AQ72" i="5"/>
  <c r="AP72" i="5"/>
  <c r="AP71" i="5" s="1"/>
  <c r="AO72" i="5"/>
  <c r="AO71" i="5" s="1"/>
  <c r="AN72" i="5"/>
  <c r="AN71" i="5" s="1"/>
  <c r="AM72" i="5"/>
  <c r="AL72" i="5"/>
  <c r="AK72" i="5"/>
  <c r="AK71" i="5" s="1"/>
  <c r="AI72" i="5"/>
  <c r="AH72" i="5"/>
  <c r="AH71" i="5" s="1"/>
  <c r="AG72" i="5"/>
  <c r="AG71" i="5" s="1"/>
  <c r="AF72" i="5"/>
  <c r="AF71" i="5" s="1"/>
  <c r="AE72" i="5"/>
  <c r="AD72" i="5"/>
  <c r="AC72" i="5"/>
  <c r="AC71" i="5" s="1"/>
  <c r="AA72" i="5"/>
  <c r="Z72" i="5"/>
  <c r="Z71" i="5" s="1"/>
  <c r="Y72" i="5"/>
  <c r="Y71" i="5" s="1"/>
  <c r="X72" i="5"/>
  <c r="X71" i="5" s="1"/>
  <c r="W72" i="5"/>
  <c r="V72" i="5"/>
  <c r="U72" i="5"/>
  <c r="U71" i="5" s="1"/>
  <c r="S72" i="5"/>
  <c r="R72" i="5"/>
  <c r="R71" i="5" s="1"/>
  <c r="Q72" i="5"/>
  <c r="Q71" i="5" s="1"/>
  <c r="P72" i="5"/>
  <c r="P71" i="5" s="1"/>
  <c r="O72" i="5"/>
  <c r="N72" i="5"/>
  <c r="M72" i="5"/>
  <c r="K72" i="5"/>
  <c r="J72" i="5"/>
  <c r="J71" i="5" s="1"/>
  <c r="I72" i="5"/>
  <c r="I71" i="5" s="1"/>
  <c r="H72" i="5"/>
  <c r="H71" i="5" s="1"/>
  <c r="G72" i="5"/>
  <c r="F72" i="5"/>
  <c r="E72" i="5"/>
  <c r="E71" i="5" s="1"/>
  <c r="AY71" i="5"/>
  <c r="AQ71" i="5"/>
  <c r="AI71" i="5"/>
  <c r="AD71" i="5"/>
  <c r="AA71" i="5"/>
  <c r="S71" i="5"/>
  <c r="S71" i="3" s="1"/>
  <c r="K71" i="5"/>
  <c r="AZ70" i="5"/>
  <c r="AR70" i="5"/>
  <c r="AJ70" i="5"/>
  <c r="AB70" i="5"/>
  <c r="T70" i="5"/>
  <c r="L70" i="5"/>
  <c r="AY69" i="5"/>
  <c r="AY68" i="5" s="1"/>
  <c r="AX69" i="5"/>
  <c r="AX68" i="5" s="1"/>
  <c r="AW69" i="5"/>
  <c r="AW68" i="5" s="1"/>
  <c r="AV69" i="5"/>
  <c r="AU69" i="5"/>
  <c r="AT69" i="5"/>
  <c r="AS69" i="5"/>
  <c r="AQ69" i="5"/>
  <c r="AQ68" i="5" s="1"/>
  <c r="AP69" i="5"/>
  <c r="AP68" i="5" s="1"/>
  <c r="AO69" i="5"/>
  <c r="AO68" i="5" s="1"/>
  <c r="AN69" i="5"/>
  <c r="AM69" i="5"/>
  <c r="AL69" i="5"/>
  <c r="AK69" i="5"/>
  <c r="AI69" i="5"/>
  <c r="AI68" i="5" s="1"/>
  <c r="AH69" i="5"/>
  <c r="AH68" i="5" s="1"/>
  <c r="R68" i="3" s="1"/>
  <c r="AG69" i="5"/>
  <c r="AG68" i="5" s="1"/>
  <c r="AF69" i="5"/>
  <c r="AE69" i="5"/>
  <c r="AD69" i="5"/>
  <c r="AC69" i="5"/>
  <c r="AA69" i="5"/>
  <c r="Z69" i="5"/>
  <c r="Z68" i="5" s="1"/>
  <c r="Y69" i="5"/>
  <c r="Y68" i="5" s="1"/>
  <c r="Q68" i="3" s="1"/>
  <c r="X69" i="5"/>
  <c r="W69" i="5"/>
  <c r="V69" i="5"/>
  <c r="V68" i="5" s="1"/>
  <c r="U69" i="5"/>
  <c r="S69" i="5"/>
  <c r="S68" i="5" s="1"/>
  <c r="R69" i="5"/>
  <c r="R68" i="5" s="1"/>
  <c r="Q69" i="5"/>
  <c r="Q68" i="5" s="1"/>
  <c r="P69" i="5"/>
  <c r="O69" i="5"/>
  <c r="N69" i="5"/>
  <c r="M69" i="5"/>
  <c r="K69" i="5"/>
  <c r="K68" i="5" s="1"/>
  <c r="J69" i="5"/>
  <c r="J68" i="5" s="1"/>
  <c r="I69" i="5"/>
  <c r="I68" i="5" s="1"/>
  <c r="H69" i="5"/>
  <c r="G69" i="5"/>
  <c r="F69" i="5"/>
  <c r="E69" i="5"/>
  <c r="AV68" i="5"/>
  <c r="AU68" i="5"/>
  <c r="AT68" i="5"/>
  <c r="AN68" i="5"/>
  <c r="AM68" i="5"/>
  <c r="AL68" i="5"/>
  <c r="AF68" i="5"/>
  <c r="AE68" i="5"/>
  <c r="AD68" i="5"/>
  <c r="X68" i="5"/>
  <c r="W68" i="5"/>
  <c r="P68" i="5"/>
  <c r="O68" i="5"/>
  <c r="N68" i="5"/>
  <c r="N68" i="3" s="1"/>
  <c r="H68" i="5"/>
  <c r="G68" i="5"/>
  <c r="F68" i="5"/>
  <c r="AZ67" i="5"/>
  <c r="AR67" i="5"/>
  <c r="AJ67" i="5"/>
  <c r="N67" i="2" s="1"/>
  <c r="AB67" i="5"/>
  <c r="T67" i="5"/>
  <c r="L67" i="5"/>
  <c r="AZ66" i="5"/>
  <c r="AR66" i="5"/>
  <c r="AJ66" i="5"/>
  <c r="AB66" i="5"/>
  <c r="T66" i="5"/>
  <c r="L66" i="5"/>
  <c r="BA65" i="5"/>
  <c r="AZ65" i="5"/>
  <c r="AR65" i="5"/>
  <c r="AJ65" i="5"/>
  <c r="AB65" i="5"/>
  <c r="T65" i="5"/>
  <c r="L65" i="5"/>
  <c r="BA64" i="5"/>
  <c r="AZ64" i="5"/>
  <c r="AR64" i="5"/>
  <c r="AJ64" i="5"/>
  <c r="AB64" i="5"/>
  <c r="T64" i="5"/>
  <c r="L64" i="5"/>
  <c r="AZ63" i="5"/>
  <c r="BA63" i="5" s="1"/>
  <c r="AR63" i="5"/>
  <c r="AJ63" i="5"/>
  <c r="AB63" i="5"/>
  <c r="T63" i="5"/>
  <c r="L63" i="5"/>
  <c r="AY62" i="5"/>
  <c r="AX62" i="5"/>
  <c r="AX61" i="5" s="1"/>
  <c r="AW62" i="5"/>
  <c r="AV62" i="5"/>
  <c r="AV61" i="5" s="1"/>
  <c r="AU62" i="5"/>
  <c r="AT62" i="5"/>
  <c r="AT61" i="5" s="1"/>
  <c r="AS62" i="5"/>
  <c r="AQ62" i="5"/>
  <c r="AQ61" i="5" s="1"/>
  <c r="AP62" i="5"/>
  <c r="AP61" i="5" s="1"/>
  <c r="AO62" i="5"/>
  <c r="AO61" i="5" s="1"/>
  <c r="AN62" i="5"/>
  <c r="AN61" i="5" s="1"/>
  <c r="F21" i="6" s="1"/>
  <c r="AM62" i="5"/>
  <c r="AM61" i="5" s="1"/>
  <c r="AL62" i="5"/>
  <c r="AL61" i="5" s="1"/>
  <c r="AK62" i="5"/>
  <c r="AI62" i="5"/>
  <c r="AI61" i="5" s="1"/>
  <c r="AH62" i="5"/>
  <c r="AH61" i="5" s="1"/>
  <c r="AG62" i="5"/>
  <c r="AF62" i="5"/>
  <c r="AF61" i="5" s="1"/>
  <c r="AE62" i="5"/>
  <c r="O62" i="3" s="1"/>
  <c r="AD62" i="5"/>
  <c r="AD61" i="5" s="1"/>
  <c r="AC62" i="5"/>
  <c r="AA62" i="5"/>
  <c r="Z62" i="5"/>
  <c r="Z61" i="5" s="1"/>
  <c r="Y62" i="5"/>
  <c r="Y61" i="5" s="1"/>
  <c r="X62" i="5"/>
  <c r="X61" i="5" s="1"/>
  <c r="W62" i="5"/>
  <c r="V62" i="5"/>
  <c r="V61" i="5" s="1"/>
  <c r="U62" i="5"/>
  <c r="S62" i="5"/>
  <c r="R62" i="5"/>
  <c r="R61" i="5" s="1"/>
  <c r="Q62" i="5"/>
  <c r="P62" i="5"/>
  <c r="O62" i="5"/>
  <c r="N62" i="5"/>
  <c r="N61" i="5" s="1"/>
  <c r="M62" i="5"/>
  <c r="T62" i="5" s="1"/>
  <c r="K62" i="5"/>
  <c r="K61" i="5" s="1"/>
  <c r="J62" i="5"/>
  <c r="J61" i="5" s="1"/>
  <c r="I62" i="5"/>
  <c r="H62" i="5"/>
  <c r="H61" i="5" s="1"/>
  <c r="G62" i="5"/>
  <c r="F62" i="5"/>
  <c r="F61" i="5" s="1"/>
  <c r="E62" i="5"/>
  <c r="AZ61" i="5"/>
  <c r="AY61" i="5"/>
  <c r="AW61" i="5"/>
  <c r="AU61" i="5"/>
  <c r="AS61" i="5"/>
  <c r="AK61" i="5"/>
  <c r="AG61" i="5"/>
  <c r="AE61" i="5"/>
  <c r="O61" i="3" s="1"/>
  <c r="AC61" i="5"/>
  <c r="AA61" i="5"/>
  <c r="W61" i="5"/>
  <c r="U61" i="5"/>
  <c r="S61" i="5"/>
  <c r="Q61" i="5"/>
  <c r="O61" i="5"/>
  <c r="M61" i="5"/>
  <c r="I61" i="5"/>
  <c r="G61" i="5"/>
  <c r="E61" i="5"/>
  <c r="BA60" i="5"/>
  <c r="AZ60" i="5"/>
  <c r="AR60" i="5"/>
  <c r="AJ60" i="5"/>
  <c r="AB60" i="5"/>
  <c r="T60" i="5"/>
  <c r="L60" i="5"/>
  <c r="AZ59" i="5"/>
  <c r="AR59" i="5"/>
  <c r="AJ59" i="5"/>
  <c r="AB59" i="5"/>
  <c r="T59" i="3" s="1"/>
  <c r="T59" i="5"/>
  <c r="L59" i="5"/>
  <c r="AY58" i="5"/>
  <c r="AY51" i="5" s="1"/>
  <c r="AX58" i="5"/>
  <c r="AW58" i="5"/>
  <c r="AW51" i="5" s="1"/>
  <c r="AV58" i="5"/>
  <c r="AU58" i="5"/>
  <c r="AT58" i="5"/>
  <c r="AS58" i="5"/>
  <c r="AQ58" i="5"/>
  <c r="AQ51" i="5" s="1"/>
  <c r="AP58" i="5"/>
  <c r="AO58" i="5"/>
  <c r="AO51" i="5" s="1"/>
  <c r="AN58" i="5"/>
  <c r="AN51" i="5" s="1"/>
  <c r="AM58" i="5"/>
  <c r="AL58" i="5"/>
  <c r="AK58" i="5"/>
  <c r="AR58" i="5" s="1"/>
  <c r="AI58" i="5"/>
  <c r="AI51" i="5" s="1"/>
  <c r="AH58" i="5"/>
  <c r="AG58" i="5"/>
  <c r="AG51" i="5" s="1"/>
  <c r="AF58" i="5"/>
  <c r="AF51" i="5" s="1"/>
  <c r="AE58" i="5"/>
  <c r="AD58" i="5"/>
  <c r="AC58" i="5"/>
  <c r="AA58" i="5"/>
  <c r="AA51" i="5" s="1"/>
  <c r="S51" i="3" s="1"/>
  <c r="Z58" i="5"/>
  <c r="Y58" i="5"/>
  <c r="Y51" i="5" s="1"/>
  <c r="X58" i="5"/>
  <c r="W58" i="5"/>
  <c r="V58" i="5"/>
  <c r="U58" i="5"/>
  <c r="AB58" i="5" s="1"/>
  <c r="M58" i="2" s="1"/>
  <c r="S58" i="5"/>
  <c r="S51" i="5" s="1"/>
  <c r="R58" i="5"/>
  <c r="R58" i="3" s="1"/>
  <c r="Q58" i="5"/>
  <c r="Q51" i="5" s="1"/>
  <c r="P58" i="5"/>
  <c r="P51" i="5" s="1"/>
  <c r="O58" i="5"/>
  <c r="N58" i="5"/>
  <c r="M58" i="5"/>
  <c r="K58" i="5"/>
  <c r="K51" i="5" s="1"/>
  <c r="J58" i="5"/>
  <c r="I58" i="5"/>
  <c r="I51" i="5" s="1"/>
  <c r="H58" i="5"/>
  <c r="H51" i="5" s="1"/>
  <c r="G58" i="5"/>
  <c r="F58" i="5"/>
  <c r="E58" i="5"/>
  <c r="AZ57" i="5"/>
  <c r="AR57" i="5"/>
  <c r="AJ57" i="5"/>
  <c r="AB57" i="5"/>
  <c r="T57" i="5"/>
  <c r="L57" i="5"/>
  <c r="AZ56" i="5"/>
  <c r="AR56" i="5"/>
  <c r="AJ56" i="5"/>
  <c r="AB56" i="5"/>
  <c r="T56" i="5"/>
  <c r="L56" i="5"/>
  <c r="AZ55" i="5"/>
  <c r="AR55" i="5"/>
  <c r="AJ55" i="5"/>
  <c r="AB55" i="5"/>
  <c r="T55" i="5"/>
  <c r="L55" i="5"/>
  <c r="K55" i="2" s="1"/>
  <c r="AZ54" i="5"/>
  <c r="AR54" i="5"/>
  <c r="AJ54" i="5"/>
  <c r="AB54" i="5"/>
  <c r="T54" i="5"/>
  <c r="L54" i="5"/>
  <c r="BA53" i="5"/>
  <c r="AZ53" i="5"/>
  <c r="AR53" i="5"/>
  <c r="AJ53" i="5"/>
  <c r="AB53" i="5"/>
  <c r="T53" i="5"/>
  <c r="L53" i="5"/>
  <c r="AY52" i="5"/>
  <c r="AX52" i="5"/>
  <c r="AX51" i="5" s="1"/>
  <c r="AW52" i="5"/>
  <c r="AV52" i="5"/>
  <c r="AU52" i="5"/>
  <c r="AU51" i="5" s="1"/>
  <c r="AT52" i="5"/>
  <c r="AS52" i="5"/>
  <c r="AQ52" i="5"/>
  <c r="AP52" i="5"/>
  <c r="AP51" i="5" s="1"/>
  <c r="AO52" i="5"/>
  <c r="AN52" i="5"/>
  <c r="AM52" i="5"/>
  <c r="AL52" i="5"/>
  <c r="AK52" i="5"/>
  <c r="AI52" i="5"/>
  <c r="AH52" i="5"/>
  <c r="AH51" i="5" s="1"/>
  <c r="AG52" i="5"/>
  <c r="AF52" i="5"/>
  <c r="AE52" i="5"/>
  <c r="AE51" i="5" s="1"/>
  <c r="AD52" i="5"/>
  <c r="AC52" i="5"/>
  <c r="AA52" i="5"/>
  <c r="Z52" i="5"/>
  <c r="Z51" i="5" s="1"/>
  <c r="Y52" i="5"/>
  <c r="X52" i="5"/>
  <c r="W52" i="5"/>
  <c r="W51" i="5" s="1"/>
  <c r="V52" i="5"/>
  <c r="U52" i="5"/>
  <c r="S52" i="5"/>
  <c r="R52" i="5"/>
  <c r="Q52" i="5"/>
  <c r="P52" i="5"/>
  <c r="O52" i="5"/>
  <c r="N52" i="5"/>
  <c r="M52" i="5"/>
  <c r="K52" i="5"/>
  <c r="J52" i="5"/>
  <c r="J51" i="5" s="1"/>
  <c r="I52" i="5"/>
  <c r="H52" i="5"/>
  <c r="G52" i="5"/>
  <c r="G51" i="5" s="1"/>
  <c r="F52" i="5"/>
  <c r="E52" i="5"/>
  <c r="AV51" i="5"/>
  <c r="AS51" i="5"/>
  <c r="AM51" i="5"/>
  <c r="AK51" i="5"/>
  <c r="AC51" i="5"/>
  <c r="X51" i="5"/>
  <c r="U51" i="5"/>
  <c r="O51" i="5"/>
  <c r="M51" i="5"/>
  <c r="E51" i="5"/>
  <c r="AZ50" i="5"/>
  <c r="AR50" i="5"/>
  <c r="AJ50" i="5"/>
  <c r="AB50" i="5"/>
  <c r="T50" i="5"/>
  <c r="L50" i="5"/>
  <c r="BA49" i="5"/>
  <c r="AZ49" i="5"/>
  <c r="AR49" i="5"/>
  <c r="AJ49" i="5"/>
  <c r="AB49" i="5"/>
  <c r="T49" i="5"/>
  <c r="L49" i="5"/>
  <c r="AZ48" i="5"/>
  <c r="AR48" i="5"/>
  <c r="AJ48" i="5"/>
  <c r="T48" i="3" s="1"/>
  <c r="AB48" i="5"/>
  <c r="T48" i="5"/>
  <c r="L48" i="5"/>
  <c r="BA47" i="5"/>
  <c r="AZ47" i="5"/>
  <c r="AR47" i="5"/>
  <c r="AJ47" i="5"/>
  <c r="AB47" i="5"/>
  <c r="T47" i="5"/>
  <c r="L47" i="5"/>
  <c r="BA46" i="5"/>
  <c r="AZ46" i="5"/>
  <c r="AR46" i="5"/>
  <c r="AJ46" i="5"/>
  <c r="AB46" i="5"/>
  <c r="T46" i="5"/>
  <c r="L46" i="5"/>
  <c r="AZ45" i="5"/>
  <c r="AR45" i="5"/>
  <c r="AJ45" i="5"/>
  <c r="AB45" i="5"/>
  <c r="T45" i="5"/>
  <c r="L45" i="5"/>
  <c r="AZ44" i="5"/>
  <c r="AR44" i="5"/>
  <c r="AJ44" i="5"/>
  <c r="N44" i="2" s="1"/>
  <c r="AB44" i="5"/>
  <c r="T44" i="5"/>
  <c r="L44" i="5"/>
  <c r="AZ43" i="5"/>
  <c r="AR43" i="5"/>
  <c r="AJ43" i="5"/>
  <c r="AB43" i="5"/>
  <c r="M43" i="2" s="1"/>
  <c r="T43" i="5"/>
  <c r="L43" i="5"/>
  <c r="K43" i="2" s="1"/>
  <c r="AY42" i="5"/>
  <c r="AX42" i="5"/>
  <c r="AW42" i="5"/>
  <c r="AV42" i="5"/>
  <c r="AV36" i="5" s="1"/>
  <c r="AU42" i="5"/>
  <c r="AU36" i="5" s="1"/>
  <c r="AT42" i="5"/>
  <c r="AS42" i="5"/>
  <c r="AQ42" i="5"/>
  <c r="AP42" i="5"/>
  <c r="AO42" i="5"/>
  <c r="AN42" i="5"/>
  <c r="AN36" i="5" s="1"/>
  <c r="AM42" i="5"/>
  <c r="AM36" i="5" s="1"/>
  <c r="AL42" i="5"/>
  <c r="AK42" i="5"/>
  <c r="AI42" i="5"/>
  <c r="S42" i="3" s="1"/>
  <c r="AH42" i="5"/>
  <c r="AG42" i="5"/>
  <c r="AF42" i="5"/>
  <c r="AF36" i="5" s="1"/>
  <c r="AE42" i="5"/>
  <c r="AD42" i="5"/>
  <c r="AC42" i="5"/>
  <c r="AC36" i="5" s="1"/>
  <c r="AA42" i="5"/>
  <c r="Z42" i="5"/>
  <c r="Y42" i="5"/>
  <c r="X42" i="5"/>
  <c r="X36" i="5" s="1"/>
  <c r="W42" i="5"/>
  <c r="W36" i="5" s="1"/>
  <c r="V42" i="5"/>
  <c r="U42" i="5"/>
  <c r="S42" i="5"/>
  <c r="R42" i="5"/>
  <c r="Q42" i="5"/>
  <c r="Q42" i="3" s="1"/>
  <c r="P42" i="5"/>
  <c r="O42" i="5"/>
  <c r="N42" i="5"/>
  <c r="M42" i="5"/>
  <c r="K42" i="5"/>
  <c r="J42" i="5"/>
  <c r="I42" i="5"/>
  <c r="H42" i="5"/>
  <c r="H36" i="5" s="1"/>
  <c r="G42" i="5"/>
  <c r="F42" i="5"/>
  <c r="E42" i="5"/>
  <c r="AZ41" i="5"/>
  <c r="AR41" i="5"/>
  <c r="AJ41" i="5"/>
  <c r="AB41" i="5"/>
  <c r="T41" i="5"/>
  <c r="L41" i="5"/>
  <c r="K41" i="2" s="1"/>
  <c r="AZ40" i="5"/>
  <c r="AR40" i="5"/>
  <c r="AJ40" i="5"/>
  <c r="AB40" i="5"/>
  <c r="T40" i="5"/>
  <c r="L40" i="5"/>
  <c r="AZ39" i="5"/>
  <c r="AR39" i="5"/>
  <c r="AJ39" i="5"/>
  <c r="AB39" i="5"/>
  <c r="T39" i="5"/>
  <c r="L39" i="5"/>
  <c r="AZ38" i="5"/>
  <c r="AR38" i="5"/>
  <c r="AJ38" i="5"/>
  <c r="AB38" i="5"/>
  <c r="T38" i="5"/>
  <c r="L38" i="5"/>
  <c r="AY37" i="5"/>
  <c r="AX37" i="5"/>
  <c r="AW37" i="5"/>
  <c r="AV37" i="5"/>
  <c r="AU37" i="5"/>
  <c r="AT37" i="5"/>
  <c r="AS37" i="5"/>
  <c r="AQ37" i="5"/>
  <c r="AQ36" i="5" s="1"/>
  <c r="AP37" i="5"/>
  <c r="AO37" i="5"/>
  <c r="AN37" i="5"/>
  <c r="AM37" i="5"/>
  <c r="AL37" i="5"/>
  <c r="AK37" i="5"/>
  <c r="AI37" i="5"/>
  <c r="AH37" i="5"/>
  <c r="AG37" i="5"/>
  <c r="AF37" i="5"/>
  <c r="AE37" i="5"/>
  <c r="AD37" i="5"/>
  <c r="AD36" i="5" s="1"/>
  <c r="AC37" i="5"/>
  <c r="AA37" i="5"/>
  <c r="AA36" i="5" s="1"/>
  <c r="Z37" i="5"/>
  <c r="Y37" i="5"/>
  <c r="X37" i="5"/>
  <c r="W37" i="5"/>
  <c r="V37" i="5"/>
  <c r="U37" i="5"/>
  <c r="AB37" i="5" s="1"/>
  <c r="S37" i="5"/>
  <c r="S36" i="5" s="1"/>
  <c r="R37" i="5"/>
  <c r="Q37" i="5"/>
  <c r="P37" i="5"/>
  <c r="O37" i="5"/>
  <c r="N37" i="5"/>
  <c r="M37" i="5"/>
  <c r="K37" i="5"/>
  <c r="K36" i="5" s="1"/>
  <c r="J37" i="5"/>
  <c r="I37" i="5"/>
  <c r="I36" i="5" s="1"/>
  <c r="H37" i="5"/>
  <c r="G37" i="5"/>
  <c r="F37" i="5"/>
  <c r="F36" i="5" s="1"/>
  <c r="L36" i="5" s="1"/>
  <c r="E37" i="5"/>
  <c r="AX36" i="5"/>
  <c r="AT36" i="5"/>
  <c r="AP36" i="5"/>
  <c r="AK36" i="5"/>
  <c r="AH36" i="5"/>
  <c r="AE36" i="5"/>
  <c r="Z36" i="5"/>
  <c r="V36" i="5"/>
  <c r="U36" i="5"/>
  <c r="R36" i="5"/>
  <c r="O36" i="5"/>
  <c r="N36" i="5"/>
  <c r="J36" i="5"/>
  <c r="G36" i="5"/>
  <c r="E36" i="5"/>
  <c r="BA35" i="5"/>
  <c r="AZ35" i="5"/>
  <c r="AR35" i="5"/>
  <c r="AJ35" i="5"/>
  <c r="AB35" i="5"/>
  <c r="T35" i="5"/>
  <c r="L35" i="5"/>
  <c r="AZ34" i="5"/>
  <c r="BA34" i="5" s="1"/>
  <c r="AR34" i="5"/>
  <c r="AJ34" i="5"/>
  <c r="AB34" i="5"/>
  <c r="T34" i="5"/>
  <c r="L34" i="5"/>
  <c r="AZ33" i="5"/>
  <c r="AR33" i="5"/>
  <c r="AJ33" i="5"/>
  <c r="AB33" i="5"/>
  <c r="T33" i="5"/>
  <c r="L33" i="5"/>
  <c r="AY32" i="5"/>
  <c r="AX32" i="5"/>
  <c r="AW32" i="5"/>
  <c r="AV32" i="5"/>
  <c r="AU32" i="5"/>
  <c r="AT32" i="5"/>
  <c r="AS32" i="5"/>
  <c r="AZ32" i="5" s="1"/>
  <c r="AQ32" i="5"/>
  <c r="AP32" i="5"/>
  <c r="AO32" i="5"/>
  <c r="AN32" i="5"/>
  <c r="AM32" i="5"/>
  <c r="AL32" i="5"/>
  <c r="AK32" i="5"/>
  <c r="AK18" i="5" s="1"/>
  <c r="AI32" i="5"/>
  <c r="AH32" i="5"/>
  <c r="AG32" i="5"/>
  <c r="AF32" i="5"/>
  <c r="AE32" i="5"/>
  <c r="AD32" i="5"/>
  <c r="AC32" i="5"/>
  <c r="AJ32" i="5" s="1"/>
  <c r="AA32" i="5"/>
  <c r="Z32" i="5"/>
  <c r="R32" i="3" s="1"/>
  <c r="Y32" i="5"/>
  <c r="X32" i="5"/>
  <c r="W32" i="5"/>
  <c r="V32" i="5"/>
  <c r="U32" i="5"/>
  <c r="S32" i="5"/>
  <c r="R32" i="5"/>
  <c r="Q32" i="5"/>
  <c r="P32" i="5"/>
  <c r="O32" i="5"/>
  <c r="N32" i="5"/>
  <c r="M32" i="5"/>
  <c r="K32" i="5"/>
  <c r="J32" i="5"/>
  <c r="I32" i="5"/>
  <c r="H32" i="5"/>
  <c r="G32" i="5"/>
  <c r="F32" i="5"/>
  <c r="E32" i="5"/>
  <c r="AZ31" i="5"/>
  <c r="AR31" i="5"/>
  <c r="AJ31" i="5"/>
  <c r="AB31" i="5"/>
  <c r="T31" i="5"/>
  <c r="L31" i="5"/>
  <c r="AZ30" i="5"/>
  <c r="AR30" i="5"/>
  <c r="AJ30" i="5"/>
  <c r="T30" i="3" s="1"/>
  <c r="AB30" i="5"/>
  <c r="T30" i="5"/>
  <c r="L30" i="5"/>
  <c r="AZ29" i="5"/>
  <c r="AR29" i="5"/>
  <c r="AJ29" i="5"/>
  <c r="AB29" i="5"/>
  <c r="T29" i="5"/>
  <c r="L29" i="5"/>
  <c r="AZ28" i="5"/>
  <c r="AR28" i="5"/>
  <c r="AJ28" i="5"/>
  <c r="AB28" i="5"/>
  <c r="T28" i="5"/>
  <c r="L28" i="5"/>
  <c r="AZ27" i="5"/>
  <c r="AR27" i="5"/>
  <c r="AJ27" i="5"/>
  <c r="AB27" i="5"/>
  <c r="T27" i="3" s="1"/>
  <c r="T27" i="5"/>
  <c r="L27" i="5"/>
  <c r="AZ26" i="5"/>
  <c r="AR26" i="5"/>
  <c r="AJ26" i="5"/>
  <c r="AB26" i="5"/>
  <c r="T26" i="3" s="1"/>
  <c r="T26" i="5"/>
  <c r="L26" i="5"/>
  <c r="K26" i="2" s="1"/>
  <c r="AY25" i="5"/>
  <c r="AX25" i="5"/>
  <c r="AW25" i="5"/>
  <c r="AV25" i="5"/>
  <c r="AV18" i="5" s="1"/>
  <c r="AU25" i="5"/>
  <c r="AU18" i="5" s="1"/>
  <c r="AT25" i="5"/>
  <c r="AT18" i="5" s="1"/>
  <c r="AS25" i="5"/>
  <c r="AQ25" i="5"/>
  <c r="AP25" i="5"/>
  <c r="AO25" i="5"/>
  <c r="AN25" i="5"/>
  <c r="AM25" i="5"/>
  <c r="AL25" i="5"/>
  <c r="AL18" i="5" s="1"/>
  <c r="AK25" i="5"/>
  <c r="AI25" i="5"/>
  <c r="AH25" i="5"/>
  <c r="AG25" i="5"/>
  <c r="Q25" i="3" s="1"/>
  <c r="AF25" i="5"/>
  <c r="AE25" i="5"/>
  <c r="AD25" i="5"/>
  <c r="AC25" i="5"/>
  <c r="AJ25" i="5" s="1"/>
  <c r="N25" i="2" s="1"/>
  <c r="AA25" i="5"/>
  <c r="Z25" i="5"/>
  <c r="Y25" i="5"/>
  <c r="X25" i="5"/>
  <c r="W25" i="5"/>
  <c r="V25" i="5"/>
  <c r="V18" i="5" s="1"/>
  <c r="U25" i="5"/>
  <c r="S25" i="5"/>
  <c r="R25" i="5"/>
  <c r="Q25" i="5"/>
  <c r="P25" i="5"/>
  <c r="P18" i="5" s="1"/>
  <c r="O25" i="5"/>
  <c r="O18" i="5" s="1"/>
  <c r="N25" i="5"/>
  <c r="N18" i="5" s="1"/>
  <c r="M25" i="5"/>
  <c r="K25" i="5"/>
  <c r="J25" i="5"/>
  <c r="I25" i="5"/>
  <c r="H25" i="5"/>
  <c r="H18" i="5" s="1"/>
  <c r="G25" i="5"/>
  <c r="F25" i="5"/>
  <c r="F18" i="5" s="1"/>
  <c r="E25" i="5"/>
  <c r="E18" i="5" s="1"/>
  <c r="AZ24" i="5"/>
  <c r="AR24" i="5"/>
  <c r="AJ24" i="5"/>
  <c r="AB24" i="5"/>
  <c r="T24" i="5"/>
  <c r="L24" i="2" s="1"/>
  <c r="L24" i="5"/>
  <c r="BA23" i="5"/>
  <c r="AZ23" i="5"/>
  <c r="AR23" i="5"/>
  <c r="AJ23" i="5"/>
  <c r="AB23" i="5"/>
  <c r="T23" i="5"/>
  <c r="L23" i="5"/>
  <c r="AZ22" i="5"/>
  <c r="BA22" i="5" s="1"/>
  <c r="AR22" i="5"/>
  <c r="AJ22" i="5"/>
  <c r="AB22" i="5"/>
  <c r="T22" i="5"/>
  <c r="L22" i="5"/>
  <c r="AZ21" i="5"/>
  <c r="AR21" i="5"/>
  <c r="AJ21" i="5"/>
  <c r="AB21" i="5"/>
  <c r="T21" i="5"/>
  <c r="L21" i="5"/>
  <c r="AZ20" i="5"/>
  <c r="AR20" i="5"/>
  <c r="AJ20" i="5"/>
  <c r="T20" i="3" s="1"/>
  <c r="AB20" i="5"/>
  <c r="T20" i="5"/>
  <c r="L20" i="5"/>
  <c r="AZ19" i="5"/>
  <c r="AY19" i="5"/>
  <c r="AX19" i="5"/>
  <c r="AW19" i="5"/>
  <c r="AW18" i="5" s="1"/>
  <c r="AV19" i="5"/>
  <c r="AU19" i="5"/>
  <c r="AT19" i="5"/>
  <c r="AS19" i="5"/>
  <c r="AQ19" i="5"/>
  <c r="AP19" i="5"/>
  <c r="AO19" i="5"/>
  <c r="AO18" i="5" s="1"/>
  <c r="AN19" i="5"/>
  <c r="AM19" i="5"/>
  <c r="AR19" i="5" s="1"/>
  <c r="AL19" i="5"/>
  <c r="AK19" i="5"/>
  <c r="AI19" i="5"/>
  <c r="AI18" i="5" s="1"/>
  <c r="S18" i="3" s="1"/>
  <c r="AH19" i="5"/>
  <c r="AG19" i="5"/>
  <c r="AF19" i="5"/>
  <c r="AE19" i="5"/>
  <c r="O19" i="3" s="1"/>
  <c r="AD19" i="5"/>
  <c r="AC19" i="5"/>
  <c r="AA19" i="5"/>
  <c r="Z19" i="5"/>
  <c r="Y19" i="5"/>
  <c r="Y18" i="5" s="1"/>
  <c r="X19" i="5"/>
  <c r="W19" i="5"/>
  <c r="V19" i="5"/>
  <c r="U19" i="5"/>
  <c r="T19" i="5"/>
  <c r="S19" i="5"/>
  <c r="R19" i="5"/>
  <c r="R18" i="5" s="1"/>
  <c r="Q19" i="5"/>
  <c r="Q18" i="5" s="1"/>
  <c r="P19" i="5"/>
  <c r="O19" i="5"/>
  <c r="N19" i="5"/>
  <c r="M19" i="5"/>
  <c r="L19" i="5"/>
  <c r="K19" i="5"/>
  <c r="J19" i="5"/>
  <c r="I19" i="5"/>
  <c r="I18" i="5" s="1"/>
  <c r="H19" i="5"/>
  <c r="G19" i="5"/>
  <c r="F19" i="5"/>
  <c r="E19" i="5"/>
  <c r="AY18" i="5"/>
  <c r="AX18" i="5"/>
  <c r="AQ18" i="5"/>
  <c r="AP18" i="5"/>
  <c r="AH18" i="5"/>
  <c r="AA18" i="5"/>
  <c r="W18" i="5"/>
  <c r="S18" i="5"/>
  <c r="K18" i="5"/>
  <c r="G18" i="5"/>
  <c r="AZ17" i="5"/>
  <c r="AR17" i="5"/>
  <c r="AJ17" i="5"/>
  <c r="BA17" i="5" s="1"/>
  <c r="AB17" i="5"/>
  <c r="M17" i="2" s="1"/>
  <c r="T17" i="5"/>
  <c r="L17" i="5"/>
  <c r="AY16" i="5"/>
  <c r="AX16" i="5"/>
  <c r="AW16" i="5"/>
  <c r="AV16" i="5"/>
  <c r="AU16" i="5"/>
  <c r="AZ16" i="5" s="1"/>
  <c r="AT16" i="5"/>
  <c r="AS16" i="5"/>
  <c r="AQ16" i="5"/>
  <c r="AP16" i="5"/>
  <c r="AO16" i="5"/>
  <c r="AN16" i="5"/>
  <c r="AM16" i="5"/>
  <c r="AL16" i="5"/>
  <c r="AK16" i="5"/>
  <c r="AI16" i="5"/>
  <c r="AH16" i="5"/>
  <c r="AG16" i="5"/>
  <c r="AF16" i="5"/>
  <c r="P16" i="3" s="1"/>
  <c r="AE16" i="5"/>
  <c r="AD16" i="5"/>
  <c r="AC16" i="5"/>
  <c r="AA16" i="5"/>
  <c r="AA12" i="5" s="1"/>
  <c r="Z16" i="5"/>
  <c r="Y16" i="5"/>
  <c r="X16" i="5"/>
  <c r="W16" i="5"/>
  <c r="V16" i="5"/>
  <c r="U16" i="5"/>
  <c r="S16" i="5"/>
  <c r="R16" i="5"/>
  <c r="Q16" i="5"/>
  <c r="P16" i="5"/>
  <c r="O16" i="5"/>
  <c r="N16" i="5"/>
  <c r="M16" i="5"/>
  <c r="K16" i="5"/>
  <c r="K12" i="5" s="1"/>
  <c r="J16" i="5"/>
  <c r="I16" i="5"/>
  <c r="I12" i="5" s="1"/>
  <c r="H16" i="5"/>
  <c r="H12" i="5" s="1"/>
  <c r="G16" i="5"/>
  <c r="F16" i="5"/>
  <c r="E16" i="5"/>
  <c r="AZ15" i="5"/>
  <c r="AR15" i="5"/>
  <c r="AJ15" i="5"/>
  <c r="AB15" i="5"/>
  <c r="T15" i="3" s="1"/>
  <c r="T15" i="5"/>
  <c r="L15" i="5"/>
  <c r="AZ14" i="5"/>
  <c r="AR14" i="5"/>
  <c r="AJ14" i="5"/>
  <c r="AB14" i="5"/>
  <c r="T14" i="5"/>
  <c r="L14" i="5"/>
  <c r="K14" i="2" s="1"/>
  <c r="AY13" i="5"/>
  <c r="AX13" i="5"/>
  <c r="AX12" i="5" s="1"/>
  <c r="AW13" i="5"/>
  <c r="AV13" i="5"/>
  <c r="AV12" i="5" s="1"/>
  <c r="AU13" i="5"/>
  <c r="AT13" i="5"/>
  <c r="AT12" i="5" s="1"/>
  <c r="AS13" i="5"/>
  <c r="AQ13" i="5"/>
  <c r="AQ12" i="5" s="1"/>
  <c r="AP13" i="5"/>
  <c r="AP12" i="5" s="1"/>
  <c r="AO13" i="5"/>
  <c r="AN13" i="5"/>
  <c r="AM13" i="5"/>
  <c r="AL13" i="5"/>
  <c r="AL12" i="5" s="1"/>
  <c r="AK13" i="5"/>
  <c r="AI13" i="5"/>
  <c r="AI12" i="5" s="1"/>
  <c r="AH13" i="5"/>
  <c r="AH12" i="5" s="1"/>
  <c r="R12" i="3" s="1"/>
  <c r="AG13" i="5"/>
  <c r="AF13" i="5"/>
  <c r="AE13" i="5"/>
  <c r="AD13" i="5"/>
  <c r="AD12" i="5" s="1"/>
  <c r="AC13" i="5"/>
  <c r="AA13" i="5"/>
  <c r="Z13" i="5"/>
  <c r="Z12" i="5" s="1"/>
  <c r="Y13" i="5"/>
  <c r="X13" i="5"/>
  <c r="W13" i="5"/>
  <c r="V13" i="5"/>
  <c r="V12" i="5" s="1"/>
  <c r="U13" i="5"/>
  <c r="S13" i="5"/>
  <c r="S13" i="3" s="1"/>
  <c r="R13" i="5"/>
  <c r="R12" i="5" s="1"/>
  <c r="Q13" i="5"/>
  <c r="P13" i="5"/>
  <c r="O13" i="5"/>
  <c r="O12" i="5" s="1"/>
  <c r="N13" i="5"/>
  <c r="N12" i="5" s="1"/>
  <c r="M13" i="5"/>
  <c r="K13" i="5"/>
  <c r="J13" i="5"/>
  <c r="J12" i="5" s="1"/>
  <c r="I13" i="5"/>
  <c r="H13" i="5"/>
  <c r="G13" i="5"/>
  <c r="G12" i="5" s="1"/>
  <c r="F13" i="5"/>
  <c r="F12" i="5" s="1"/>
  <c r="E13" i="5"/>
  <c r="AW12" i="5"/>
  <c r="AO12" i="5"/>
  <c r="AN12" i="5"/>
  <c r="AG12" i="5"/>
  <c r="AE12" i="5"/>
  <c r="Y12" i="5"/>
  <c r="X12" i="5"/>
  <c r="S12" i="5"/>
  <c r="Q12" i="5"/>
  <c r="BA11" i="5"/>
  <c r="AZ11" i="5"/>
  <c r="AR11" i="5"/>
  <c r="AJ11" i="5"/>
  <c r="AB11" i="5"/>
  <c r="T11" i="5"/>
  <c r="L11" i="5"/>
  <c r="AZ10" i="5"/>
  <c r="AR10" i="5"/>
  <c r="AJ10" i="5"/>
  <c r="AB10" i="5"/>
  <c r="T10" i="3" s="1"/>
  <c r="T10" i="5"/>
  <c r="L10" i="5"/>
  <c r="AY9" i="5"/>
  <c r="AX9" i="5"/>
  <c r="AW9" i="5"/>
  <c r="AV9" i="5"/>
  <c r="AU9" i="5"/>
  <c r="AT9" i="5"/>
  <c r="AT5" i="5" s="1"/>
  <c r="AS9" i="5"/>
  <c r="AQ9" i="5"/>
  <c r="AQ5" i="5" s="1"/>
  <c r="AP9" i="5"/>
  <c r="AO9" i="5"/>
  <c r="AN9" i="5"/>
  <c r="AN5" i="5" s="1"/>
  <c r="AM9" i="5"/>
  <c r="AL9" i="5"/>
  <c r="AK9" i="5"/>
  <c r="AR9" i="5" s="1"/>
  <c r="AI9" i="5"/>
  <c r="AH9" i="5"/>
  <c r="AH5" i="5" s="1"/>
  <c r="AG9" i="5"/>
  <c r="AF9" i="5"/>
  <c r="AE9" i="5"/>
  <c r="AD9" i="5"/>
  <c r="AC9" i="5"/>
  <c r="AA9" i="5"/>
  <c r="AA5" i="5" s="1"/>
  <c r="S5" i="3" s="1"/>
  <c r="Z9" i="5"/>
  <c r="Y9" i="5"/>
  <c r="X9" i="5"/>
  <c r="W9" i="5"/>
  <c r="V9" i="5"/>
  <c r="V5" i="5" s="1"/>
  <c r="U9" i="5"/>
  <c r="S9" i="5"/>
  <c r="R9" i="5"/>
  <c r="Q9" i="5"/>
  <c r="P9" i="5"/>
  <c r="O9" i="5"/>
  <c r="N9" i="5"/>
  <c r="M9" i="5"/>
  <c r="K9" i="5"/>
  <c r="J9" i="5"/>
  <c r="I9" i="5"/>
  <c r="H9" i="5"/>
  <c r="G9" i="5"/>
  <c r="F9" i="5"/>
  <c r="E9" i="5"/>
  <c r="AZ8" i="5"/>
  <c r="AR8" i="5"/>
  <c r="AJ8" i="5"/>
  <c r="AB8" i="5"/>
  <c r="M8" i="2" s="1"/>
  <c r="T8" i="5"/>
  <c r="L8" i="5"/>
  <c r="AZ7" i="5"/>
  <c r="AR7" i="5"/>
  <c r="AJ7" i="5"/>
  <c r="N7" i="2" s="1"/>
  <c r="AB7" i="5"/>
  <c r="T7" i="5"/>
  <c r="L7" i="5"/>
  <c r="AY6" i="5"/>
  <c r="AX6" i="5"/>
  <c r="AW6" i="5"/>
  <c r="AW5" i="5" s="1"/>
  <c r="AV6" i="5"/>
  <c r="AU6" i="5"/>
  <c r="AU5" i="5" s="1"/>
  <c r="AT6" i="5"/>
  <c r="AS6" i="5"/>
  <c r="AQ6" i="5"/>
  <c r="AP6" i="5"/>
  <c r="AP5" i="5" s="1"/>
  <c r="AO6" i="5"/>
  <c r="AO5" i="5" s="1"/>
  <c r="AN6" i="5"/>
  <c r="AM6" i="5"/>
  <c r="AM5" i="5" s="1"/>
  <c r="AL6" i="5"/>
  <c r="AK6" i="5"/>
  <c r="AI6" i="5"/>
  <c r="AH6" i="5"/>
  <c r="AG6" i="5"/>
  <c r="AG5" i="5" s="1"/>
  <c r="AF6" i="5"/>
  <c r="AE6" i="5"/>
  <c r="AD6" i="5"/>
  <c r="AD5" i="5" s="1"/>
  <c r="N5" i="3" s="1"/>
  <c r="AC6" i="5"/>
  <c r="M6" i="3" s="1"/>
  <c r="AA6" i="5"/>
  <c r="Z6" i="5"/>
  <c r="Z5" i="5" s="1"/>
  <c r="Y6" i="5"/>
  <c r="Y5" i="5" s="1"/>
  <c r="X6" i="5"/>
  <c r="W6" i="5"/>
  <c r="V6" i="5"/>
  <c r="U6" i="5"/>
  <c r="S6" i="5"/>
  <c r="R6" i="5"/>
  <c r="Q6" i="5"/>
  <c r="P6" i="5"/>
  <c r="O6" i="5"/>
  <c r="N6" i="5"/>
  <c r="M6" i="5"/>
  <c r="K6" i="5"/>
  <c r="J6" i="5"/>
  <c r="J5" i="5" s="1"/>
  <c r="I6" i="5"/>
  <c r="I5" i="5" s="1"/>
  <c r="H6" i="5"/>
  <c r="G6" i="5"/>
  <c r="F6" i="5"/>
  <c r="F5" i="5" s="1"/>
  <c r="E6" i="5"/>
  <c r="AY5" i="5"/>
  <c r="AX5" i="5"/>
  <c r="AV5" i="5"/>
  <c r="AL5" i="5"/>
  <c r="AI5" i="5"/>
  <c r="AF5" i="5"/>
  <c r="X5" i="5"/>
  <c r="W5" i="5"/>
  <c r="S5" i="5"/>
  <c r="P5" i="5"/>
  <c r="N5" i="5"/>
  <c r="K5" i="5"/>
  <c r="H5" i="5"/>
  <c r="G5" i="5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U6" i="4"/>
  <c r="T6" i="4"/>
  <c r="S6" i="4"/>
  <c r="R6" i="4"/>
  <c r="Q6" i="4"/>
  <c r="P6" i="4"/>
  <c r="O6" i="4"/>
  <c r="M6" i="4"/>
  <c r="L6" i="4"/>
  <c r="K6" i="4"/>
  <c r="J6" i="4"/>
  <c r="I6" i="4"/>
  <c r="H6" i="4"/>
  <c r="G6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T91" i="3"/>
  <c r="S91" i="3"/>
  <c r="R91" i="3"/>
  <c r="Q91" i="3"/>
  <c r="P91" i="3"/>
  <c r="O91" i="3"/>
  <c r="N91" i="3"/>
  <c r="M91" i="3"/>
  <c r="T90" i="3"/>
  <c r="S90" i="3"/>
  <c r="R90" i="3"/>
  <c r="Q90" i="3"/>
  <c r="P90" i="3"/>
  <c r="O90" i="3"/>
  <c r="N90" i="3"/>
  <c r="M90" i="3"/>
  <c r="S89" i="3"/>
  <c r="Q89" i="3"/>
  <c r="P89" i="3"/>
  <c r="O89" i="3"/>
  <c r="N89" i="3"/>
  <c r="M89" i="3"/>
  <c r="T88" i="3"/>
  <c r="S88" i="3"/>
  <c r="R88" i="3"/>
  <c r="Q88" i="3"/>
  <c r="P88" i="3"/>
  <c r="O88" i="3"/>
  <c r="N88" i="3"/>
  <c r="M88" i="3"/>
  <c r="T87" i="3"/>
  <c r="S87" i="3"/>
  <c r="R87" i="3"/>
  <c r="Q87" i="3"/>
  <c r="P87" i="3"/>
  <c r="O87" i="3"/>
  <c r="N87" i="3"/>
  <c r="M87" i="3"/>
  <c r="S86" i="3"/>
  <c r="R86" i="3"/>
  <c r="P86" i="3"/>
  <c r="O86" i="3"/>
  <c r="N86" i="3"/>
  <c r="M86" i="3"/>
  <c r="K92" i="3"/>
  <c r="S85" i="3"/>
  <c r="N85" i="3"/>
  <c r="T84" i="3"/>
  <c r="S84" i="3"/>
  <c r="R84" i="3"/>
  <c r="Q84" i="3"/>
  <c r="P84" i="3"/>
  <c r="O84" i="3"/>
  <c r="N84" i="3"/>
  <c r="M84" i="3"/>
  <c r="T83" i="3"/>
  <c r="S83" i="3"/>
  <c r="R83" i="3"/>
  <c r="Q83" i="3"/>
  <c r="P83" i="3"/>
  <c r="O83" i="3"/>
  <c r="N83" i="3"/>
  <c r="M83" i="3"/>
  <c r="T82" i="3"/>
  <c r="S82" i="3"/>
  <c r="R82" i="3"/>
  <c r="Q82" i="3"/>
  <c r="P82" i="3"/>
  <c r="O82" i="3"/>
  <c r="N82" i="3"/>
  <c r="M82" i="3"/>
  <c r="T81" i="3"/>
  <c r="S81" i="3"/>
  <c r="R81" i="3"/>
  <c r="Q81" i="3"/>
  <c r="P81" i="3"/>
  <c r="O81" i="3"/>
  <c r="N81" i="3"/>
  <c r="M81" i="3"/>
  <c r="S80" i="3"/>
  <c r="R80" i="3"/>
  <c r="Q80" i="3"/>
  <c r="P80" i="3"/>
  <c r="N80" i="3"/>
  <c r="M80" i="3"/>
  <c r="T79" i="3"/>
  <c r="S79" i="3"/>
  <c r="R79" i="3"/>
  <c r="Q79" i="3"/>
  <c r="P79" i="3"/>
  <c r="O79" i="3"/>
  <c r="N79" i="3"/>
  <c r="M79" i="3"/>
  <c r="T78" i="3"/>
  <c r="S78" i="3"/>
  <c r="R78" i="3"/>
  <c r="Q78" i="3"/>
  <c r="P78" i="3"/>
  <c r="O78" i="3"/>
  <c r="N78" i="3"/>
  <c r="M78" i="3"/>
  <c r="S77" i="3"/>
  <c r="R77" i="3"/>
  <c r="Q77" i="3"/>
  <c r="P77" i="3"/>
  <c r="O77" i="3"/>
  <c r="N77" i="3"/>
  <c r="M77" i="3"/>
  <c r="S76" i="3"/>
  <c r="R76" i="3"/>
  <c r="Q76" i="3"/>
  <c r="P76" i="3"/>
  <c r="N76" i="3"/>
  <c r="M76" i="3"/>
  <c r="T75" i="3"/>
  <c r="S75" i="3"/>
  <c r="R75" i="3"/>
  <c r="Q75" i="3"/>
  <c r="P75" i="3"/>
  <c r="O75" i="3"/>
  <c r="N75" i="3"/>
  <c r="M75" i="3"/>
  <c r="T74" i="3"/>
  <c r="S74" i="3"/>
  <c r="R74" i="3"/>
  <c r="Q74" i="3"/>
  <c r="P74" i="3"/>
  <c r="O74" i="3"/>
  <c r="N74" i="3"/>
  <c r="M74" i="3"/>
  <c r="T73" i="3"/>
  <c r="S73" i="3"/>
  <c r="R73" i="3"/>
  <c r="Q73" i="3"/>
  <c r="P73" i="3"/>
  <c r="O73" i="3"/>
  <c r="N73" i="3"/>
  <c r="M73" i="3"/>
  <c r="S72" i="3"/>
  <c r="R72" i="3"/>
  <c r="Q72" i="3"/>
  <c r="P72" i="3"/>
  <c r="O72" i="3"/>
  <c r="N72" i="3"/>
  <c r="R71" i="3"/>
  <c r="Q71" i="3"/>
  <c r="P71" i="3"/>
  <c r="T70" i="3"/>
  <c r="S70" i="3"/>
  <c r="R70" i="3"/>
  <c r="Q70" i="3"/>
  <c r="P70" i="3"/>
  <c r="O70" i="3"/>
  <c r="N70" i="3"/>
  <c r="M70" i="3"/>
  <c r="R69" i="3"/>
  <c r="Q69" i="3"/>
  <c r="P69" i="3"/>
  <c r="O69" i="3"/>
  <c r="N69" i="3"/>
  <c r="M69" i="3"/>
  <c r="P68" i="3"/>
  <c r="O68" i="3"/>
  <c r="S67" i="3"/>
  <c r="R67" i="3"/>
  <c r="Q67" i="3"/>
  <c r="P67" i="3"/>
  <c r="O67" i="3"/>
  <c r="N67" i="3"/>
  <c r="M67" i="3"/>
  <c r="T66" i="3"/>
  <c r="S66" i="3"/>
  <c r="R66" i="3"/>
  <c r="Q66" i="3"/>
  <c r="P66" i="3"/>
  <c r="O66" i="3"/>
  <c r="N66" i="3"/>
  <c r="M66" i="3"/>
  <c r="T65" i="3"/>
  <c r="S65" i="3"/>
  <c r="R65" i="3"/>
  <c r="Q65" i="3"/>
  <c r="P65" i="3"/>
  <c r="O65" i="3"/>
  <c r="N65" i="3"/>
  <c r="M65" i="3"/>
  <c r="T64" i="3"/>
  <c r="S64" i="3"/>
  <c r="R64" i="3"/>
  <c r="Q64" i="3"/>
  <c r="P64" i="3"/>
  <c r="O64" i="3"/>
  <c r="N64" i="3"/>
  <c r="M64" i="3"/>
  <c r="T63" i="3"/>
  <c r="S63" i="3"/>
  <c r="R63" i="3"/>
  <c r="Q63" i="3"/>
  <c r="P63" i="3"/>
  <c r="O63" i="3"/>
  <c r="N63" i="3"/>
  <c r="M63" i="3"/>
  <c r="S62" i="3"/>
  <c r="R62" i="3"/>
  <c r="Q62" i="3"/>
  <c r="N62" i="3"/>
  <c r="M62" i="3"/>
  <c r="S61" i="3"/>
  <c r="R61" i="3"/>
  <c r="M61" i="3"/>
  <c r="T60" i="3"/>
  <c r="S60" i="3"/>
  <c r="R60" i="3"/>
  <c r="Q60" i="3"/>
  <c r="P60" i="3"/>
  <c r="O60" i="3"/>
  <c r="N60" i="3"/>
  <c r="M60" i="3"/>
  <c r="S59" i="3"/>
  <c r="R59" i="3"/>
  <c r="Q59" i="3"/>
  <c r="P59" i="3"/>
  <c r="O59" i="3"/>
  <c r="N59" i="3"/>
  <c r="M59" i="3"/>
  <c r="S58" i="3"/>
  <c r="Q58" i="3"/>
  <c r="P58" i="3"/>
  <c r="O58" i="3"/>
  <c r="N58" i="3"/>
  <c r="M58" i="3"/>
  <c r="T57" i="3"/>
  <c r="S57" i="3"/>
  <c r="R57" i="3"/>
  <c r="Q57" i="3"/>
  <c r="P57" i="3"/>
  <c r="O57" i="3"/>
  <c r="N57" i="3"/>
  <c r="M57" i="3"/>
  <c r="T56" i="3"/>
  <c r="S56" i="3"/>
  <c r="R56" i="3"/>
  <c r="Q56" i="3"/>
  <c r="P56" i="3"/>
  <c r="O56" i="3"/>
  <c r="N56" i="3"/>
  <c r="M56" i="3"/>
  <c r="T55" i="3"/>
  <c r="S55" i="3"/>
  <c r="R55" i="3"/>
  <c r="Q55" i="3"/>
  <c r="P55" i="3"/>
  <c r="O55" i="3"/>
  <c r="N55" i="3"/>
  <c r="M55" i="3"/>
  <c r="T54" i="3"/>
  <c r="S54" i="3"/>
  <c r="R54" i="3"/>
  <c r="Q54" i="3"/>
  <c r="P54" i="3"/>
  <c r="O54" i="3"/>
  <c r="N54" i="3"/>
  <c r="M54" i="3"/>
  <c r="T53" i="3"/>
  <c r="S53" i="3"/>
  <c r="R53" i="3"/>
  <c r="Q53" i="3"/>
  <c r="P53" i="3"/>
  <c r="O53" i="3"/>
  <c r="N53" i="3"/>
  <c r="M53" i="3"/>
  <c r="S52" i="3"/>
  <c r="R52" i="3"/>
  <c r="Q52" i="3"/>
  <c r="P52" i="3"/>
  <c r="M52" i="3"/>
  <c r="Q51" i="3"/>
  <c r="P51" i="3"/>
  <c r="T50" i="3"/>
  <c r="S50" i="3"/>
  <c r="R50" i="3"/>
  <c r="Q50" i="3"/>
  <c r="P50" i="3"/>
  <c r="O50" i="3"/>
  <c r="N50" i="3"/>
  <c r="M50" i="3"/>
  <c r="T49" i="3"/>
  <c r="S49" i="3"/>
  <c r="R49" i="3"/>
  <c r="Q49" i="3"/>
  <c r="P49" i="3"/>
  <c r="O49" i="3"/>
  <c r="N49" i="3"/>
  <c r="M49" i="3"/>
  <c r="T47" i="3"/>
  <c r="S47" i="3"/>
  <c r="R47" i="3"/>
  <c r="Q47" i="3"/>
  <c r="P47" i="3"/>
  <c r="O47" i="3"/>
  <c r="N47" i="3"/>
  <c r="M47" i="3"/>
  <c r="T46" i="3"/>
  <c r="S46" i="3"/>
  <c r="R46" i="3"/>
  <c r="Q46" i="3"/>
  <c r="P46" i="3"/>
  <c r="O46" i="3"/>
  <c r="N46" i="3"/>
  <c r="M46" i="3"/>
  <c r="T45" i="3"/>
  <c r="S45" i="3"/>
  <c r="R45" i="3"/>
  <c r="Q45" i="3"/>
  <c r="P45" i="3"/>
  <c r="O45" i="3"/>
  <c r="N45" i="3"/>
  <c r="M45" i="3"/>
  <c r="T44" i="3"/>
  <c r="S44" i="3"/>
  <c r="R44" i="3"/>
  <c r="Q44" i="3"/>
  <c r="P44" i="3"/>
  <c r="O44" i="3"/>
  <c r="N44" i="3"/>
  <c r="M44" i="3"/>
  <c r="S43" i="3"/>
  <c r="R43" i="3"/>
  <c r="Q43" i="3"/>
  <c r="P43" i="3"/>
  <c r="O43" i="3"/>
  <c r="N43" i="3"/>
  <c r="M43" i="3"/>
  <c r="R42" i="3"/>
  <c r="N42" i="3"/>
  <c r="M42" i="3"/>
  <c r="S41" i="3"/>
  <c r="R41" i="3"/>
  <c r="Q41" i="3"/>
  <c r="P41" i="3"/>
  <c r="O41" i="3"/>
  <c r="N41" i="3"/>
  <c r="M41" i="3"/>
  <c r="S40" i="3"/>
  <c r="R40" i="3"/>
  <c r="Q40" i="3"/>
  <c r="P40" i="3"/>
  <c r="O40" i="3"/>
  <c r="N40" i="3"/>
  <c r="M40" i="3"/>
  <c r="T39" i="3"/>
  <c r="S39" i="3"/>
  <c r="R39" i="3"/>
  <c r="Q39" i="3"/>
  <c r="P39" i="3"/>
  <c r="O39" i="3"/>
  <c r="N39" i="3"/>
  <c r="M39" i="3"/>
  <c r="T38" i="3"/>
  <c r="S38" i="3"/>
  <c r="R38" i="3"/>
  <c r="Q38" i="3"/>
  <c r="P38" i="3"/>
  <c r="O38" i="3"/>
  <c r="N38" i="3"/>
  <c r="M38" i="3"/>
  <c r="S37" i="3"/>
  <c r="R37" i="3"/>
  <c r="Q37" i="3"/>
  <c r="P37" i="3"/>
  <c r="O37" i="3"/>
  <c r="N37" i="3"/>
  <c r="M37" i="3"/>
  <c r="R36" i="3"/>
  <c r="N36" i="3"/>
  <c r="T35" i="3"/>
  <c r="S35" i="3"/>
  <c r="R35" i="3"/>
  <c r="Q35" i="3"/>
  <c r="P35" i="3"/>
  <c r="O35" i="3"/>
  <c r="N35" i="3"/>
  <c r="M35" i="3"/>
  <c r="T34" i="3"/>
  <c r="S34" i="3"/>
  <c r="R34" i="3"/>
  <c r="Q34" i="3"/>
  <c r="P34" i="3"/>
  <c r="O34" i="3"/>
  <c r="N34" i="3"/>
  <c r="M34" i="3"/>
  <c r="T33" i="3"/>
  <c r="S33" i="3"/>
  <c r="R33" i="3"/>
  <c r="Q33" i="3"/>
  <c r="P33" i="3"/>
  <c r="O33" i="3"/>
  <c r="N33" i="3"/>
  <c r="M33" i="3"/>
  <c r="S32" i="3"/>
  <c r="Q32" i="3"/>
  <c r="P32" i="3"/>
  <c r="O32" i="3"/>
  <c r="N32" i="3"/>
  <c r="T31" i="3"/>
  <c r="S31" i="3"/>
  <c r="R31" i="3"/>
  <c r="Q31" i="3"/>
  <c r="P31" i="3"/>
  <c r="O31" i="3"/>
  <c r="N31" i="3"/>
  <c r="M31" i="3"/>
  <c r="S30" i="3"/>
  <c r="R30" i="3"/>
  <c r="Q30" i="3"/>
  <c r="P30" i="3"/>
  <c r="O30" i="3"/>
  <c r="N30" i="3"/>
  <c r="M30" i="3"/>
  <c r="T29" i="3"/>
  <c r="S29" i="3"/>
  <c r="R29" i="3"/>
  <c r="Q29" i="3"/>
  <c r="P29" i="3"/>
  <c r="O29" i="3"/>
  <c r="N29" i="3"/>
  <c r="M29" i="3"/>
  <c r="T28" i="3"/>
  <c r="S28" i="3"/>
  <c r="R28" i="3"/>
  <c r="Q28" i="3"/>
  <c r="P28" i="3"/>
  <c r="O28" i="3"/>
  <c r="N28" i="3"/>
  <c r="M28" i="3"/>
  <c r="S27" i="3"/>
  <c r="R27" i="3"/>
  <c r="Q27" i="3"/>
  <c r="P27" i="3"/>
  <c r="O27" i="3"/>
  <c r="N27" i="3"/>
  <c r="M27" i="3"/>
  <c r="S26" i="3"/>
  <c r="R26" i="3"/>
  <c r="Q26" i="3"/>
  <c r="P26" i="3"/>
  <c r="O26" i="3"/>
  <c r="N26" i="3"/>
  <c r="M26" i="3"/>
  <c r="S25" i="3"/>
  <c r="R25" i="3"/>
  <c r="N25" i="3"/>
  <c r="T24" i="3"/>
  <c r="S24" i="3"/>
  <c r="R24" i="3"/>
  <c r="Q24" i="3"/>
  <c r="P24" i="3"/>
  <c r="O24" i="3"/>
  <c r="N24" i="3"/>
  <c r="M24" i="3"/>
  <c r="T23" i="3"/>
  <c r="S23" i="3"/>
  <c r="R23" i="3"/>
  <c r="Q23" i="3"/>
  <c r="P23" i="3"/>
  <c r="O23" i="3"/>
  <c r="N23" i="3"/>
  <c r="M23" i="3"/>
  <c r="T22" i="3"/>
  <c r="S22" i="3"/>
  <c r="R22" i="3"/>
  <c r="Q22" i="3"/>
  <c r="P22" i="3"/>
  <c r="O22" i="3"/>
  <c r="N22" i="3"/>
  <c r="M22" i="3"/>
  <c r="S21" i="3"/>
  <c r="R21" i="3"/>
  <c r="Q21" i="3"/>
  <c r="P21" i="3"/>
  <c r="O21" i="3"/>
  <c r="N21" i="3"/>
  <c r="M21" i="3"/>
  <c r="N6" i="4"/>
  <c r="S20" i="3"/>
  <c r="R20" i="3"/>
  <c r="Q20" i="3"/>
  <c r="P20" i="3"/>
  <c r="O20" i="3"/>
  <c r="N20" i="3"/>
  <c r="M20" i="3"/>
  <c r="S19" i="3"/>
  <c r="R19" i="3"/>
  <c r="Q19" i="3"/>
  <c r="N19" i="3"/>
  <c r="M19" i="3"/>
  <c r="S17" i="3"/>
  <c r="R17" i="3"/>
  <c r="Q17" i="3"/>
  <c r="P17" i="3"/>
  <c r="O17" i="3"/>
  <c r="N17" i="3"/>
  <c r="M17" i="3"/>
  <c r="R16" i="3"/>
  <c r="Q16" i="3"/>
  <c r="N16" i="3"/>
  <c r="M16" i="3"/>
  <c r="S15" i="3"/>
  <c r="R15" i="3"/>
  <c r="Q15" i="3"/>
  <c r="P15" i="3"/>
  <c r="O15" i="3"/>
  <c r="N15" i="3"/>
  <c r="M15" i="3"/>
  <c r="T14" i="3"/>
  <c r="S14" i="3"/>
  <c r="R14" i="3"/>
  <c r="Q14" i="3"/>
  <c r="P14" i="3"/>
  <c r="O14" i="3"/>
  <c r="N14" i="3"/>
  <c r="M14" i="3"/>
  <c r="R13" i="3"/>
  <c r="Q13" i="3"/>
  <c r="O13" i="3"/>
  <c r="N13" i="3"/>
  <c r="M13" i="3"/>
  <c r="Q12" i="3"/>
  <c r="N12" i="3"/>
  <c r="T11" i="3"/>
  <c r="S11" i="3"/>
  <c r="R11" i="3"/>
  <c r="Q11" i="3"/>
  <c r="P11" i="3"/>
  <c r="O11" i="3"/>
  <c r="N11" i="3"/>
  <c r="M11" i="3"/>
  <c r="S10" i="3"/>
  <c r="R10" i="3"/>
  <c r="Q10" i="3"/>
  <c r="P10" i="3"/>
  <c r="O10" i="3"/>
  <c r="N10" i="3"/>
  <c r="M10" i="3"/>
  <c r="Q9" i="3"/>
  <c r="P9" i="3"/>
  <c r="M9" i="3"/>
  <c r="T8" i="3"/>
  <c r="S8" i="3"/>
  <c r="R8" i="3"/>
  <c r="Q8" i="3"/>
  <c r="P8" i="3"/>
  <c r="O8" i="3"/>
  <c r="N8" i="3"/>
  <c r="M8" i="3"/>
  <c r="T7" i="3"/>
  <c r="S7" i="3"/>
  <c r="R7" i="3"/>
  <c r="Q7" i="3"/>
  <c r="P7" i="3"/>
  <c r="O7" i="3"/>
  <c r="N7" i="3"/>
  <c r="M7" i="3"/>
  <c r="S6" i="3"/>
  <c r="P6" i="3"/>
  <c r="N6" i="3"/>
  <c r="P5" i="3"/>
  <c r="N91" i="2"/>
  <c r="M91" i="2"/>
  <c r="L91" i="2"/>
  <c r="N90" i="2"/>
  <c r="M90" i="2"/>
  <c r="L90" i="2"/>
  <c r="L89" i="2"/>
  <c r="N88" i="2"/>
  <c r="M88" i="2"/>
  <c r="L88" i="2"/>
  <c r="N87" i="2"/>
  <c r="M87" i="2"/>
  <c r="L87" i="2"/>
  <c r="N86" i="2"/>
  <c r="M86" i="2"/>
  <c r="L86" i="2"/>
  <c r="N84" i="2"/>
  <c r="M84" i="2"/>
  <c r="L84" i="2"/>
  <c r="K84" i="2"/>
  <c r="M83" i="2"/>
  <c r="L83" i="2"/>
  <c r="K83" i="2"/>
  <c r="N82" i="2"/>
  <c r="M82" i="2"/>
  <c r="L82" i="2"/>
  <c r="K82" i="2"/>
  <c r="N81" i="2"/>
  <c r="M81" i="2"/>
  <c r="L81" i="2"/>
  <c r="N79" i="2"/>
  <c r="M79" i="2"/>
  <c r="L79" i="2"/>
  <c r="K79" i="2"/>
  <c r="N78" i="2"/>
  <c r="M78" i="2"/>
  <c r="L78" i="2"/>
  <c r="K78" i="2"/>
  <c r="N77" i="2"/>
  <c r="M77" i="2"/>
  <c r="L77" i="2"/>
  <c r="K77" i="2"/>
  <c r="N75" i="2"/>
  <c r="M75" i="2"/>
  <c r="L75" i="2"/>
  <c r="K75" i="2"/>
  <c r="N74" i="2"/>
  <c r="M74" i="2"/>
  <c r="L74" i="2"/>
  <c r="N73" i="2"/>
  <c r="M73" i="2"/>
  <c r="L73" i="2"/>
  <c r="K73" i="2"/>
  <c r="N70" i="2"/>
  <c r="M70" i="2"/>
  <c r="L70" i="2"/>
  <c r="K70" i="2"/>
  <c r="L67" i="2"/>
  <c r="K67" i="2"/>
  <c r="N66" i="2"/>
  <c r="M66" i="2"/>
  <c r="L66" i="2"/>
  <c r="K66" i="2"/>
  <c r="N65" i="2"/>
  <c r="M65" i="2"/>
  <c r="L65" i="2"/>
  <c r="K65" i="2"/>
  <c r="N64" i="2"/>
  <c r="M64" i="2"/>
  <c r="L64" i="2"/>
  <c r="K64" i="2"/>
  <c r="N63" i="2"/>
  <c r="M63" i="2"/>
  <c r="L63" i="2"/>
  <c r="K63" i="2"/>
  <c r="N60" i="2"/>
  <c r="M60" i="2"/>
  <c r="L60" i="2"/>
  <c r="K60" i="2"/>
  <c r="N59" i="2"/>
  <c r="M59" i="2"/>
  <c r="L59" i="2"/>
  <c r="K59" i="2"/>
  <c r="N57" i="2"/>
  <c r="M57" i="2"/>
  <c r="L57" i="2"/>
  <c r="K57" i="2"/>
  <c r="N56" i="2"/>
  <c r="M56" i="2"/>
  <c r="L56" i="2"/>
  <c r="K56" i="2"/>
  <c r="N55" i="2"/>
  <c r="M55" i="2"/>
  <c r="L55" i="2"/>
  <c r="N54" i="2"/>
  <c r="M54" i="2"/>
  <c r="L54" i="2"/>
  <c r="K54" i="2"/>
  <c r="N53" i="2"/>
  <c r="M53" i="2"/>
  <c r="L53" i="2"/>
  <c r="K53" i="2"/>
  <c r="N50" i="2"/>
  <c r="M50" i="2"/>
  <c r="L50" i="2"/>
  <c r="K50" i="2"/>
  <c r="N49" i="2"/>
  <c r="M49" i="2"/>
  <c r="L49" i="2"/>
  <c r="K49" i="2"/>
  <c r="N48" i="2"/>
  <c r="M48" i="2"/>
  <c r="L48" i="2"/>
  <c r="K48" i="2"/>
  <c r="N47" i="2"/>
  <c r="M47" i="2"/>
  <c r="L47" i="2"/>
  <c r="K47" i="2"/>
  <c r="N46" i="2"/>
  <c r="M46" i="2"/>
  <c r="L46" i="2"/>
  <c r="K46" i="2"/>
  <c r="N45" i="2"/>
  <c r="M45" i="2"/>
  <c r="L45" i="2"/>
  <c r="K45" i="2"/>
  <c r="M44" i="2"/>
  <c r="L44" i="2"/>
  <c r="K44" i="2"/>
  <c r="L43" i="2"/>
  <c r="M41" i="2"/>
  <c r="L41" i="2"/>
  <c r="N40" i="2"/>
  <c r="M40" i="2"/>
  <c r="K40" i="2"/>
  <c r="N39" i="2"/>
  <c r="M39" i="2"/>
  <c r="L39" i="2"/>
  <c r="N38" i="2"/>
  <c r="M38" i="2"/>
  <c r="L38" i="2"/>
  <c r="K38" i="2"/>
  <c r="M37" i="2"/>
  <c r="N35" i="2"/>
  <c r="M35" i="2"/>
  <c r="L35" i="2"/>
  <c r="K35" i="2"/>
  <c r="N34" i="2"/>
  <c r="M34" i="2"/>
  <c r="L34" i="2"/>
  <c r="K34" i="2"/>
  <c r="N33" i="2"/>
  <c r="M33" i="2"/>
  <c r="L33" i="2"/>
  <c r="K33" i="2"/>
  <c r="N32" i="2"/>
  <c r="N31" i="2"/>
  <c r="M31" i="2"/>
  <c r="L31" i="2"/>
  <c r="K31" i="2"/>
  <c r="M30" i="2"/>
  <c r="L30" i="2"/>
  <c r="K30" i="2"/>
  <c r="N29" i="2"/>
  <c r="M29" i="2"/>
  <c r="L29" i="2"/>
  <c r="K29" i="2"/>
  <c r="N28" i="2"/>
  <c r="M28" i="2"/>
  <c r="L28" i="2"/>
  <c r="K28" i="2"/>
  <c r="N27" i="2"/>
  <c r="L27" i="2"/>
  <c r="K27" i="2"/>
  <c r="N26" i="2"/>
  <c r="M26" i="2"/>
  <c r="L26" i="2"/>
  <c r="N24" i="2"/>
  <c r="M24" i="2"/>
  <c r="K24" i="2"/>
  <c r="N23" i="2"/>
  <c r="M23" i="2"/>
  <c r="L23" i="2"/>
  <c r="K23" i="2"/>
  <c r="N22" i="2"/>
  <c r="M22" i="2"/>
  <c r="L22" i="2"/>
  <c r="K22" i="2"/>
  <c r="N21" i="2"/>
  <c r="M21" i="2"/>
  <c r="L21" i="2"/>
  <c r="K21" i="2"/>
  <c r="M20" i="2"/>
  <c r="L20" i="2"/>
  <c r="K20" i="2"/>
  <c r="L19" i="2"/>
  <c r="K19" i="2"/>
  <c r="L17" i="2"/>
  <c r="K17" i="2"/>
  <c r="N15" i="2"/>
  <c r="L15" i="2"/>
  <c r="K15" i="2"/>
  <c r="N14" i="2"/>
  <c r="M14" i="2"/>
  <c r="L14" i="2"/>
  <c r="N11" i="2"/>
  <c r="M11" i="2"/>
  <c r="L11" i="2"/>
  <c r="K11" i="2"/>
  <c r="N10" i="2"/>
  <c r="L10" i="2"/>
  <c r="K10" i="2"/>
  <c r="N8" i="2"/>
  <c r="L8" i="2"/>
  <c r="K8" i="2"/>
  <c r="M7" i="2"/>
  <c r="L7" i="2"/>
  <c r="K7" i="2"/>
  <c r="U11" i="4" l="1"/>
  <c r="H20" i="4"/>
  <c r="G11" i="4"/>
  <c r="I11" i="4"/>
  <c r="BA67" i="5"/>
  <c r="F10" i="4" s="1"/>
  <c r="AB62" i="5"/>
  <c r="M62" i="2" s="1"/>
  <c r="Q61" i="3"/>
  <c r="M67" i="2"/>
  <c r="T67" i="3"/>
  <c r="AR42" i="5"/>
  <c r="AO36" i="5"/>
  <c r="AW36" i="5"/>
  <c r="AW92" i="5" s="1"/>
  <c r="AY36" i="5"/>
  <c r="G14" i="6" s="1"/>
  <c r="AJ36" i="5"/>
  <c r="E10" i="6" s="1"/>
  <c r="P11" i="4"/>
  <c r="AJ42" i="5"/>
  <c r="N42" i="2" s="1"/>
  <c r="AG36" i="5"/>
  <c r="AI36" i="5"/>
  <c r="S36" i="3" s="1"/>
  <c r="O42" i="3"/>
  <c r="O36" i="3"/>
  <c r="AM18" i="5"/>
  <c r="AR18" i="5" s="1"/>
  <c r="F4" i="6" s="1"/>
  <c r="AN18" i="5"/>
  <c r="T21" i="3"/>
  <c r="AJ19" i="5"/>
  <c r="N19" i="2" s="1"/>
  <c r="V6" i="4"/>
  <c r="X6" i="4" s="1"/>
  <c r="X10" i="4"/>
  <c r="K11" i="4"/>
  <c r="N11" i="4"/>
  <c r="L11" i="4"/>
  <c r="V7" i="4"/>
  <c r="X7" i="4" s="1"/>
  <c r="P19" i="3"/>
  <c r="N20" i="2"/>
  <c r="AD18" i="5"/>
  <c r="N18" i="3" s="1"/>
  <c r="AI92" i="5"/>
  <c r="AE18" i="5"/>
  <c r="O18" i="3" s="1"/>
  <c r="AF18" i="5"/>
  <c r="E7" i="6" s="1"/>
  <c r="AB19" i="5"/>
  <c r="AG18" i="5"/>
  <c r="Q18" i="3" s="1"/>
  <c r="S11" i="4"/>
  <c r="J92" i="3"/>
  <c r="B10" i="6"/>
  <c r="K36" i="2"/>
  <c r="G92" i="3"/>
  <c r="O12" i="3"/>
  <c r="O6" i="3"/>
  <c r="O5" i="5"/>
  <c r="P12" i="5"/>
  <c r="P12" i="3" s="1"/>
  <c r="P13" i="3"/>
  <c r="L40" i="2"/>
  <c r="T40" i="3"/>
  <c r="L62" i="2"/>
  <c r="M71" i="5"/>
  <c r="M72" i="3"/>
  <c r="AJ71" i="5"/>
  <c r="O85" i="3"/>
  <c r="H21" i="4"/>
  <c r="BA39" i="5"/>
  <c r="K39" i="2"/>
  <c r="M15" i="2"/>
  <c r="M27" i="2"/>
  <c r="T17" i="3"/>
  <c r="M11" i="4"/>
  <c r="Q5" i="5"/>
  <c r="Q5" i="3" s="1"/>
  <c r="Q6" i="3"/>
  <c r="AZ6" i="5"/>
  <c r="AS5" i="5"/>
  <c r="AR16" i="5"/>
  <c r="BA16" i="5" s="1"/>
  <c r="AM12" i="5"/>
  <c r="AZ25" i="5"/>
  <c r="O51" i="3"/>
  <c r="BA41" i="5"/>
  <c r="N41" i="2"/>
  <c r="T41" i="3"/>
  <c r="BA43" i="5"/>
  <c r="F7" i="4" s="1"/>
  <c r="N43" i="2"/>
  <c r="L71" i="5"/>
  <c r="AB71" i="5"/>
  <c r="AT71" i="5"/>
  <c r="G28" i="6" s="1"/>
  <c r="AZ76" i="5"/>
  <c r="AG85" i="5"/>
  <c r="Q86" i="3"/>
  <c r="S16" i="3"/>
  <c r="V51" i="5"/>
  <c r="D13" i="6" s="1"/>
  <c r="AB52" i="5"/>
  <c r="M52" i="2" s="1"/>
  <c r="O25" i="3"/>
  <c r="N17" i="2"/>
  <c r="N9" i="3"/>
  <c r="T43" i="3"/>
  <c r="V9" i="4"/>
  <c r="X9" i="4" s="1"/>
  <c r="AB9" i="5"/>
  <c r="M9" i="2" s="1"/>
  <c r="AJ13" i="5"/>
  <c r="N13" i="2" s="1"/>
  <c r="AU12" i="5"/>
  <c r="BA15" i="5"/>
  <c r="AJ16" i="5"/>
  <c r="N16" i="2" s="1"/>
  <c r="AS18" i="5"/>
  <c r="AZ18" i="5" s="1"/>
  <c r="BA21" i="5"/>
  <c r="F6" i="4" s="1"/>
  <c r="AB51" i="5"/>
  <c r="M51" i="3"/>
  <c r="F51" i="5"/>
  <c r="L51" i="5" s="1"/>
  <c r="L52" i="5"/>
  <c r="K52" i="2" s="1"/>
  <c r="O52" i="3"/>
  <c r="AR61" i="5"/>
  <c r="F17" i="6" s="1"/>
  <c r="F19" i="6" s="1"/>
  <c r="P61" i="5"/>
  <c r="P62" i="3"/>
  <c r="AA68" i="5"/>
  <c r="S68" i="3" s="1"/>
  <c r="S69" i="3"/>
  <c r="AR69" i="5"/>
  <c r="AK68" i="5"/>
  <c r="AR68" i="5" s="1"/>
  <c r="F18" i="6" s="1"/>
  <c r="AB76" i="5"/>
  <c r="M76" i="2" s="1"/>
  <c r="V71" i="5"/>
  <c r="X18" i="5"/>
  <c r="P25" i="3"/>
  <c r="AR71" i="5"/>
  <c r="F24" i="6" s="1"/>
  <c r="K92" i="5"/>
  <c r="P85" i="3"/>
  <c r="T11" i="4"/>
  <c r="R5" i="5"/>
  <c r="R5" i="3" s="1"/>
  <c r="R9" i="3"/>
  <c r="O11" i="4"/>
  <c r="V5" i="4"/>
  <c r="X5" i="4" s="1"/>
  <c r="V8" i="4"/>
  <c r="X8" i="4" s="1"/>
  <c r="AJ6" i="5"/>
  <c r="N6" i="2" s="1"/>
  <c r="AC5" i="5"/>
  <c r="BA8" i="5"/>
  <c r="T9" i="5"/>
  <c r="O9" i="3"/>
  <c r="AE5" i="5"/>
  <c r="AE92" i="5" s="1"/>
  <c r="F7" i="6"/>
  <c r="BA10" i="5"/>
  <c r="AB16" i="5"/>
  <c r="M16" i="2" s="1"/>
  <c r="Z18" i="5"/>
  <c r="R18" i="3" s="1"/>
  <c r="AB32" i="5"/>
  <c r="M32" i="2" s="1"/>
  <c r="M32" i="3"/>
  <c r="H92" i="3"/>
  <c r="H11" i="4"/>
  <c r="AB6" i="5"/>
  <c r="M6" i="2" s="1"/>
  <c r="U5" i="5"/>
  <c r="AF12" i="5"/>
  <c r="T13" i="5"/>
  <c r="BA14" i="5"/>
  <c r="T16" i="5"/>
  <c r="O16" i="3"/>
  <c r="AB25" i="5"/>
  <c r="M25" i="2" s="1"/>
  <c r="U18" i="5"/>
  <c r="AB18" i="5" s="1"/>
  <c r="M25" i="3"/>
  <c r="P36" i="5"/>
  <c r="P42" i="3"/>
  <c r="C20" i="6"/>
  <c r="L76" i="5"/>
  <c r="K76" i="2" s="1"/>
  <c r="F71" i="5"/>
  <c r="B28" i="6" s="1"/>
  <c r="O71" i="5"/>
  <c r="O71" i="3" s="1"/>
  <c r="O76" i="3"/>
  <c r="BA83" i="5"/>
  <c r="N83" i="2"/>
  <c r="Z85" i="5"/>
  <c r="AX92" i="5"/>
  <c r="AV92" i="5"/>
  <c r="M10" i="2"/>
  <c r="R6" i="3"/>
  <c r="S9" i="3"/>
  <c r="Q11" i="4"/>
  <c r="W12" i="5"/>
  <c r="L16" i="5"/>
  <c r="K16" i="2" s="1"/>
  <c r="AC18" i="5"/>
  <c r="AB36" i="5"/>
  <c r="L61" i="5"/>
  <c r="AA92" i="5"/>
  <c r="S92" i="3" s="1"/>
  <c r="S12" i="3"/>
  <c r="G17" i="6"/>
  <c r="D20" i="6"/>
  <c r="AB61" i="5"/>
  <c r="N61" i="3"/>
  <c r="N30" i="2"/>
  <c r="N52" i="3"/>
  <c r="I92" i="3"/>
  <c r="AY12" i="5"/>
  <c r="G7" i="6" s="1"/>
  <c r="BA30" i="5"/>
  <c r="AL51" i="5"/>
  <c r="AR52" i="5"/>
  <c r="AJ61" i="5"/>
  <c r="G21" i="6"/>
  <c r="L72" i="5"/>
  <c r="K72" i="2" s="1"/>
  <c r="T72" i="5"/>
  <c r="AB72" i="5"/>
  <c r="M72" i="2" s="1"/>
  <c r="AJ72" i="5"/>
  <c r="N72" i="2" s="1"/>
  <c r="AR72" i="5"/>
  <c r="AZ72" i="5"/>
  <c r="BA77" i="5"/>
  <c r="T77" i="3"/>
  <c r="BA81" i="5"/>
  <c r="J92" i="5"/>
  <c r="AD92" i="5"/>
  <c r="H22" i="4"/>
  <c r="T6" i="5"/>
  <c r="M5" i="5"/>
  <c r="BA7" i="5"/>
  <c r="L9" i="5"/>
  <c r="K9" i="2" s="1"/>
  <c r="AZ13" i="5"/>
  <c r="BA31" i="5"/>
  <c r="T32" i="5"/>
  <c r="M18" i="5"/>
  <c r="Y36" i="5"/>
  <c r="Y92" i="5" s="1"/>
  <c r="AB69" i="5"/>
  <c r="M69" i="2" s="1"/>
  <c r="U68" i="5"/>
  <c r="AB68" i="5" s="1"/>
  <c r="AJ80" i="5"/>
  <c r="N92" i="5"/>
  <c r="J11" i="4"/>
  <c r="R11" i="4"/>
  <c r="L6" i="5"/>
  <c r="K6" i="2" s="1"/>
  <c r="E5" i="5"/>
  <c r="AR13" i="5"/>
  <c r="L32" i="5"/>
  <c r="K32" i="2" s="1"/>
  <c r="BA33" i="5"/>
  <c r="R51" i="5"/>
  <c r="R51" i="3" s="1"/>
  <c r="AT51" i="5"/>
  <c r="AZ52" i="5"/>
  <c r="AZ58" i="5"/>
  <c r="D21" i="6"/>
  <c r="AJ76" i="5"/>
  <c r="N76" i="2" s="1"/>
  <c r="AZ9" i="5"/>
  <c r="BA9" i="5" s="1"/>
  <c r="AB13" i="5"/>
  <c r="M13" i="2" s="1"/>
  <c r="BA29" i="5"/>
  <c r="AJ37" i="5"/>
  <c r="N37" i="2" s="1"/>
  <c r="AL36" i="5"/>
  <c r="F13" i="6" s="1"/>
  <c r="BA40" i="5"/>
  <c r="L42" i="5"/>
  <c r="K42" i="2" s="1"/>
  <c r="D14" i="6"/>
  <c r="AD51" i="5"/>
  <c r="E13" i="6" s="1"/>
  <c r="AJ52" i="5"/>
  <c r="N52" i="2" s="1"/>
  <c r="AL71" i="5"/>
  <c r="F28" i="6" s="1"/>
  <c r="T76" i="5"/>
  <c r="N71" i="5"/>
  <c r="N71" i="3" s="1"/>
  <c r="AQ92" i="5"/>
  <c r="AT92" i="5"/>
  <c r="AU92" i="5"/>
  <c r="B7" i="6"/>
  <c r="AR6" i="5"/>
  <c r="AK5" i="5"/>
  <c r="AJ9" i="5"/>
  <c r="N9" i="2" s="1"/>
  <c r="L13" i="5"/>
  <c r="K13" i="2" s="1"/>
  <c r="J18" i="5"/>
  <c r="L18" i="5" s="1"/>
  <c r="BA20" i="5"/>
  <c r="F5" i="4" s="1"/>
  <c r="G20" i="4" s="1"/>
  <c r="AR32" i="5"/>
  <c r="BA32" i="5" s="1"/>
  <c r="T37" i="5"/>
  <c r="M36" i="5"/>
  <c r="B14" i="6"/>
  <c r="BA45" i="5"/>
  <c r="N51" i="5"/>
  <c r="T52" i="5"/>
  <c r="BA57" i="5"/>
  <c r="T58" i="5"/>
  <c r="BA59" i="5"/>
  <c r="AJ62" i="5"/>
  <c r="N62" i="2" s="1"/>
  <c r="AZ69" i="5"/>
  <c r="AS68" i="5"/>
  <c r="AZ68" i="5" s="1"/>
  <c r="AB80" i="5"/>
  <c r="F92" i="5"/>
  <c r="AN92" i="5"/>
  <c r="AP92" i="5"/>
  <c r="AR25" i="5"/>
  <c r="BA27" i="5"/>
  <c r="BA28" i="5"/>
  <c r="L37" i="5"/>
  <c r="K37" i="2" s="1"/>
  <c r="BA38" i="5"/>
  <c r="AZ42" i="5"/>
  <c r="BA44" i="5"/>
  <c r="F8" i="4" s="1"/>
  <c r="G22" i="4" s="1"/>
  <c r="BA50" i="5"/>
  <c r="AZ51" i="5"/>
  <c r="BA54" i="5"/>
  <c r="AJ58" i="5"/>
  <c r="N58" i="2" s="1"/>
  <c r="L62" i="5"/>
  <c r="K62" i="2" s="1"/>
  <c r="E21" i="6"/>
  <c r="AJ69" i="5"/>
  <c r="N69" i="2" s="1"/>
  <c r="AC68" i="5"/>
  <c r="AJ68" i="5" s="1"/>
  <c r="AR81" i="5"/>
  <c r="AH92" i="5"/>
  <c r="W92" i="5"/>
  <c r="AF92" i="5"/>
  <c r="AO92" i="5"/>
  <c r="T69" i="5"/>
  <c r="M68" i="5"/>
  <c r="B29" i="6"/>
  <c r="C29" i="6"/>
  <c r="E29" i="6"/>
  <c r="F29" i="6"/>
  <c r="G29" i="6"/>
  <c r="P92" i="5"/>
  <c r="AR89" i="5"/>
  <c r="BA89" i="5" s="1"/>
  <c r="E12" i="5"/>
  <c r="L12" i="5" s="1"/>
  <c r="M12" i="5"/>
  <c r="U12" i="5"/>
  <c r="AB12" i="5" s="1"/>
  <c r="AC12" i="5"/>
  <c r="AJ12" i="5" s="1"/>
  <c r="AK12" i="5"/>
  <c r="AR12" i="5" s="1"/>
  <c r="F3" i="6" s="1"/>
  <c r="AS12" i="5"/>
  <c r="AZ12" i="5" s="1"/>
  <c r="BA24" i="5"/>
  <c r="T25" i="5"/>
  <c r="B13" i="6"/>
  <c r="Q36" i="5"/>
  <c r="AZ37" i="5"/>
  <c r="AS36" i="5"/>
  <c r="AB42" i="5"/>
  <c r="M42" i="2" s="1"/>
  <c r="F14" i="6"/>
  <c r="BA48" i="5"/>
  <c r="F9" i="4" s="1"/>
  <c r="L58" i="5"/>
  <c r="K58" i="2" s="1"/>
  <c r="G20" i="6"/>
  <c r="B21" i="6"/>
  <c r="AZ62" i="5"/>
  <c r="BA66" i="5"/>
  <c r="L69" i="5"/>
  <c r="K69" i="2" s="1"/>
  <c r="E68" i="5"/>
  <c r="L68" i="5" s="1"/>
  <c r="BA70" i="5"/>
  <c r="H92" i="5"/>
  <c r="Q92" i="5"/>
  <c r="BA86" i="5"/>
  <c r="AJ89" i="5"/>
  <c r="N89" i="2" s="1"/>
  <c r="L25" i="5"/>
  <c r="K25" i="2" s="1"/>
  <c r="BA26" i="5"/>
  <c r="AR37" i="5"/>
  <c r="T42" i="5"/>
  <c r="E14" i="6"/>
  <c r="BA55" i="5"/>
  <c r="BA56" i="5"/>
  <c r="AR62" i="5"/>
  <c r="BA74" i="5"/>
  <c r="BA79" i="5"/>
  <c r="L81" i="5"/>
  <c r="K81" i="2" s="1"/>
  <c r="V92" i="5"/>
  <c r="I92" i="5"/>
  <c r="AB89" i="5"/>
  <c r="G80" i="5"/>
  <c r="L80" i="5" s="1"/>
  <c r="O80" i="5"/>
  <c r="O80" i="3" s="1"/>
  <c r="W80" i="5"/>
  <c r="AE80" i="5"/>
  <c r="AM80" i="5"/>
  <c r="AU80" i="5"/>
  <c r="AZ80" i="5" s="1"/>
  <c r="E85" i="5"/>
  <c r="M85" i="5"/>
  <c r="U85" i="5"/>
  <c r="D28" i="6" s="1"/>
  <c r="AC85" i="5"/>
  <c r="E28" i="6" s="1"/>
  <c r="AK85" i="5"/>
  <c r="AS85" i="5"/>
  <c r="AL92" i="5" l="1"/>
  <c r="N36" i="2"/>
  <c r="N92" i="3"/>
  <c r="Q36" i="3"/>
  <c r="AM92" i="5"/>
  <c r="T19" i="3"/>
  <c r="AJ18" i="5"/>
  <c r="M19" i="2"/>
  <c r="V11" i="4"/>
  <c r="G21" i="4"/>
  <c r="G23" i="4"/>
  <c r="P18" i="3"/>
  <c r="BA19" i="5"/>
  <c r="B25" i="6"/>
  <c r="K80" i="2"/>
  <c r="B4" i="6"/>
  <c r="K18" i="2"/>
  <c r="G25" i="6"/>
  <c r="B11" i="6"/>
  <c r="K51" i="2"/>
  <c r="G3" i="6"/>
  <c r="E18" i="6"/>
  <c r="N68" i="2"/>
  <c r="D24" i="6"/>
  <c r="M71" i="2"/>
  <c r="G6" i="6"/>
  <c r="AZ5" i="5"/>
  <c r="G92" i="5"/>
  <c r="BA42" i="5"/>
  <c r="T37" i="3"/>
  <c r="L37" i="2"/>
  <c r="BA13" i="5"/>
  <c r="G4" i="6"/>
  <c r="M89" i="2"/>
  <c r="T89" i="3"/>
  <c r="E3" i="6"/>
  <c r="N12" i="2"/>
  <c r="D18" i="6"/>
  <c r="M68" i="2"/>
  <c r="E92" i="3"/>
  <c r="AG92" i="5"/>
  <c r="Q92" i="3" s="1"/>
  <c r="Q85" i="3"/>
  <c r="B24" i="6"/>
  <c r="K71" i="2"/>
  <c r="T71" i="5"/>
  <c r="C28" i="6"/>
  <c r="H28" i="6" s="1"/>
  <c r="M71" i="3"/>
  <c r="O5" i="3"/>
  <c r="E92" i="5"/>
  <c r="L85" i="5"/>
  <c r="BA62" i="5"/>
  <c r="BA37" i="5"/>
  <c r="D3" i="6"/>
  <c r="M12" i="2"/>
  <c r="R92" i="5"/>
  <c r="R92" i="3" s="1"/>
  <c r="F11" i="4"/>
  <c r="E4" i="6"/>
  <c r="N18" i="2"/>
  <c r="C14" i="6"/>
  <c r="P36" i="3"/>
  <c r="X92" i="5"/>
  <c r="P92" i="3" s="1"/>
  <c r="T62" i="3"/>
  <c r="B18" i="6"/>
  <c r="K68" i="2"/>
  <c r="H23" i="4"/>
  <c r="T68" i="5"/>
  <c r="M68" i="3"/>
  <c r="E25" i="6"/>
  <c r="N80" i="2"/>
  <c r="D10" i="6"/>
  <c r="D12" i="6" s="1"/>
  <c r="M36" i="2"/>
  <c r="L92" i="3"/>
  <c r="M12" i="3"/>
  <c r="T12" i="5"/>
  <c r="D25" i="6"/>
  <c r="M80" i="2"/>
  <c r="L52" i="2"/>
  <c r="T52" i="3"/>
  <c r="B6" i="6"/>
  <c r="L5" i="5"/>
  <c r="T5" i="5"/>
  <c r="M5" i="3"/>
  <c r="C6" i="6"/>
  <c r="D6" i="6"/>
  <c r="AB5" i="5"/>
  <c r="E6" i="6"/>
  <c r="AJ5" i="5"/>
  <c r="F20" i="6"/>
  <c r="BA76" i="5"/>
  <c r="C7" i="6"/>
  <c r="B12" i="6"/>
  <c r="C13" i="6"/>
  <c r="T36" i="5"/>
  <c r="M36" i="3"/>
  <c r="AR51" i="5"/>
  <c r="F11" i="6" s="1"/>
  <c r="Z92" i="5"/>
  <c r="R85" i="3"/>
  <c r="L69" i="2"/>
  <c r="T69" i="3"/>
  <c r="L72" i="2"/>
  <c r="T72" i="3"/>
  <c r="T13" i="3"/>
  <c r="L13" i="2"/>
  <c r="G18" i="6"/>
  <c r="G19" i="6" s="1"/>
  <c r="BA68" i="5"/>
  <c r="H18" i="6" s="1"/>
  <c r="N51" i="3"/>
  <c r="BA58" i="5"/>
  <c r="T6" i="3"/>
  <c r="L6" i="2"/>
  <c r="E20" i="6"/>
  <c r="D4" i="6"/>
  <c r="M18" i="2"/>
  <c r="D11" i="6"/>
  <c r="M51" i="2"/>
  <c r="BA25" i="5"/>
  <c r="O92" i="5"/>
  <c r="O92" i="3" s="1"/>
  <c r="D7" i="6"/>
  <c r="F92" i="3"/>
  <c r="D17" i="6"/>
  <c r="M61" i="2"/>
  <c r="D29" i="6"/>
  <c r="H29" i="6" s="1"/>
  <c r="L58" i="2"/>
  <c r="T58" i="3"/>
  <c r="T51" i="5"/>
  <c r="B3" i="6"/>
  <c r="K12" i="2"/>
  <c r="AS92" i="5"/>
  <c r="AZ85" i="5"/>
  <c r="AR80" i="5"/>
  <c r="F25" i="6" s="1"/>
  <c r="L42" i="2"/>
  <c r="T42" i="3"/>
  <c r="T80" i="5"/>
  <c r="T25" i="3"/>
  <c r="L25" i="2"/>
  <c r="G11" i="6"/>
  <c r="BA51" i="5"/>
  <c r="H11" i="6" s="1"/>
  <c r="BA69" i="5"/>
  <c r="L76" i="2"/>
  <c r="T76" i="3"/>
  <c r="BA52" i="5"/>
  <c r="M18" i="3"/>
  <c r="T18" i="5"/>
  <c r="BA72" i="5"/>
  <c r="E17" i="6"/>
  <c r="N61" i="2"/>
  <c r="AY92" i="5"/>
  <c r="AR36" i="5"/>
  <c r="F10" i="6" s="1"/>
  <c r="AZ71" i="5"/>
  <c r="AC92" i="5"/>
  <c r="AJ85" i="5"/>
  <c r="B20" i="6"/>
  <c r="L16" i="2"/>
  <c r="T16" i="3"/>
  <c r="U92" i="5"/>
  <c r="AB85" i="5"/>
  <c r="AJ51" i="5"/>
  <c r="BA6" i="5"/>
  <c r="M92" i="5"/>
  <c r="T85" i="5"/>
  <c r="M85" i="3"/>
  <c r="G13" i="6"/>
  <c r="H13" i="6" s="1"/>
  <c r="AZ36" i="5"/>
  <c r="T9" i="3"/>
  <c r="L9" i="2"/>
  <c r="AK92" i="5"/>
  <c r="AR85" i="5"/>
  <c r="H14" i="6"/>
  <c r="F6" i="6"/>
  <c r="AR5" i="5"/>
  <c r="F2" i="6" s="1"/>
  <c r="F5" i="6" s="1"/>
  <c r="L32" i="2"/>
  <c r="T32" i="3"/>
  <c r="B17" i="6"/>
  <c r="K61" i="2"/>
  <c r="C21" i="6"/>
  <c r="H21" i="6" s="1"/>
  <c r="T61" i="5"/>
  <c r="P61" i="3"/>
  <c r="E24" i="6"/>
  <c r="N71" i="2"/>
  <c r="F12" i="6" l="1"/>
  <c r="E19" i="6"/>
  <c r="H20" i="6"/>
  <c r="H7" i="6"/>
  <c r="M92" i="3"/>
  <c r="E11" i="6"/>
  <c r="E12" i="6" s="1"/>
  <c r="N51" i="2"/>
  <c r="D19" i="6"/>
  <c r="C2" i="6"/>
  <c r="C5" i="6" s="1"/>
  <c r="T5" i="3"/>
  <c r="L5" i="2"/>
  <c r="L92" i="2" s="1"/>
  <c r="C24" i="6"/>
  <c r="T71" i="3"/>
  <c r="L71" i="2"/>
  <c r="BA80" i="5"/>
  <c r="H25" i="6" s="1"/>
  <c r="D27" i="6"/>
  <c r="C17" i="6"/>
  <c r="T61" i="3"/>
  <c r="L61" i="2"/>
  <c r="D26" i="6"/>
  <c r="AB92" i="5"/>
  <c r="M85" i="2"/>
  <c r="G24" i="6"/>
  <c r="BA71" i="5"/>
  <c r="H24" i="6" s="1"/>
  <c r="B2" i="6"/>
  <c r="B5" i="6" s="1"/>
  <c r="K5" i="2"/>
  <c r="K92" i="2" s="1"/>
  <c r="C18" i="6"/>
  <c r="L68" i="2"/>
  <c r="T68" i="3"/>
  <c r="C26" i="6"/>
  <c r="T92" i="5"/>
  <c r="T85" i="3"/>
  <c r="L85" i="2"/>
  <c r="E26" i="6"/>
  <c r="E27" i="6" s="1"/>
  <c r="AJ92" i="5"/>
  <c r="N85" i="2"/>
  <c r="C3" i="6"/>
  <c r="L12" i="2"/>
  <c r="T12" i="3"/>
  <c r="G10" i="6"/>
  <c r="G12" i="6" s="1"/>
  <c r="BA36" i="5"/>
  <c r="H10" i="6" s="1"/>
  <c r="H12" i="6" s="1"/>
  <c r="C25" i="6"/>
  <c r="T80" i="3"/>
  <c r="L80" i="2"/>
  <c r="C11" i="6"/>
  <c r="L51" i="2"/>
  <c r="T51" i="3"/>
  <c r="E2" i="6"/>
  <c r="E5" i="6" s="1"/>
  <c r="N5" i="2"/>
  <c r="N92" i="2" s="1"/>
  <c r="H6" i="6"/>
  <c r="BA12" i="5"/>
  <c r="H3" i="6" s="1"/>
  <c r="BA85" i="5"/>
  <c r="AZ92" i="5"/>
  <c r="G26" i="6"/>
  <c r="C4" i="6"/>
  <c r="L18" i="2"/>
  <c r="T18" i="3"/>
  <c r="AR92" i="5"/>
  <c r="F26" i="6"/>
  <c r="F27" i="6" s="1"/>
  <c r="C10" i="6"/>
  <c r="C12" i="6" s="1"/>
  <c r="T36" i="3"/>
  <c r="L36" i="2"/>
  <c r="B26" i="6"/>
  <c r="B27" i="6" s="1"/>
  <c r="L92" i="5"/>
  <c r="BA5" i="5"/>
  <c r="H2" i="6" s="1"/>
  <c r="G2" i="6"/>
  <c r="G5" i="6" s="1"/>
  <c r="B19" i="6"/>
  <c r="D2" i="6"/>
  <c r="D5" i="6" s="1"/>
  <c r="M5" i="2"/>
  <c r="M92" i="2" s="1"/>
  <c r="BA61" i="5"/>
  <c r="H17" i="6" s="1"/>
  <c r="H19" i="6" s="1"/>
  <c r="BA18" i="5"/>
  <c r="H4" i="6" s="1"/>
  <c r="H5" i="6" l="1"/>
  <c r="C19" i="6"/>
  <c r="G27" i="6"/>
  <c r="BA92" i="5"/>
  <c r="H26" i="6"/>
  <c r="H27" i="6" s="1"/>
  <c r="T92" i="3"/>
  <c r="C27" i="6"/>
</calcChain>
</file>

<file path=xl/sharedStrings.xml><?xml version="1.0" encoding="utf-8"?>
<sst xmlns="http://schemas.openxmlformats.org/spreadsheetml/2006/main" count="1076" uniqueCount="424">
  <si>
    <t>Strategija razvoja urbanog područja Gospića 2021.-2027.</t>
  </si>
  <si>
    <t>Prioriteti javnih politika</t>
  </si>
  <si>
    <t>Prioritet 1</t>
  </si>
  <si>
    <t>Prioritet 2</t>
  </si>
  <si>
    <t>Prioritet 3</t>
  </si>
  <si>
    <t>Prioritet 4</t>
  </si>
  <si>
    <t>Područje za život</t>
  </si>
  <si>
    <t>Područje za rad</t>
  </si>
  <si>
    <t xml:space="preserve">Povezano područje </t>
  </si>
  <si>
    <t xml:space="preserve">Održivo područje </t>
  </si>
  <si>
    <t>Posebni cilj 1.1</t>
  </si>
  <si>
    <t>Posebni cilj 2.1</t>
  </si>
  <si>
    <t>Posebni cilj 3.1</t>
  </si>
  <si>
    <t>Posebni cilj 4.1</t>
  </si>
  <si>
    <t>Odgoj i obrazovanje kao temelj društvenog razvoja</t>
  </si>
  <si>
    <t>Razvoj i povezivanje ključnih sektora gospodarstva</t>
  </si>
  <si>
    <t>Unaprjeđenje prometne infrastrukture i dostupnost urbanog prijevoza svim stanovnicima</t>
  </si>
  <si>
    <t>Razvoj osnovne komunalne infrastrukture</t>
  </si>
  <si>
    <t>Mjera 1.1.1.</t>
  </si>
  <si>
    <t>Mjera 2.1.1.</t>
  </si>
  <si>
    <t>Mjera 3.1.1.</t>
  </si>
  <si>
    <t>Mjera 4.1.1.</t>
  </si>
  <si>
    <t xml:space="preserve"> Infrastrukturni razvoj odgojnih ustanova</t>
  </si>
  <si>
    <t>Podrška razvoju sustava kratkih lanaca opskrbe</t>
  </si>
  <si>
    <t>Infrastrukturno unaprjeđenje i podrška novim modalitetima javnog prijevoza</t>
  </si>
  <si>
    <t xml:space="preserve">Razvoj i unaprjeđenje sustava vodovoda i odvodnje </t>
  </si>
  <si>
    <t>Mjera 1.1.2.</t>
  </si>
  <si>
    <t>Mjera 2.1.2.</t>
  </si>
  <si>
    <t>/</t>
  </si>
  <si>
    <t>Mjera 4.1.2.</t>
  </si>
  <si>
    <t>Uspostva cjelovitog i kvalitetnog obrazovnog sustava</t>
  </si>
  <si>
    <t>Prezentacija ličkog identiteta kroz turističke sadržaje</t>
  </si>
  <si>
    <t>Učinkovito upravljanje otpadom</t>
  </si>
  <si>
    <t>Posebni cilj 1.2</t>
  </si>
  <si>
    <t>Posebni cilj 2.2</t>
  </si>
  <si>
    <t>Posebni cilj 3.2</t>
  </si>
  <si>
    <t>Posebni cilj 4.2</t>
  </si>
  <si>
    <t>Razvijen sustav zdravstvene i socijalne skrbi</t>
  </si>
  <si>
    <t>Unaprjeđenje poslovnog okruženja - zelena i digitalna tranzicija gospodarskog sektora</t>
  </si>
  <si>
    <t>Ulaganja u digitalnu povezivost</t>
  </si>
  <si>
    <t>Održivo upravljanja resursima</t>
  </si>
  <si>
    <t xml:space="preserve">Mjera 1.2.1. </t>
  </si>
  <si>
    <t>Mjera 2.2.1.</t>
  </si>
  <si>
    <t>Mjera 3.2.1.</t>
  </si>
  <si>
    <t>Mjera 4.2.1.</t>
  </si>
  <si>
    <t>Dostupnija i kvalitetnija zdravstvena skrb</t>
  </si>
  <si>
    <t>Unaprjeđenje poslovne infrastukture za stvaranje dodane vrijednosti proizvoda</t>
  </si>
  <si>
    <t>Stvaranje sustava za učinkovitije korištenje energije</t>
  </si>
  <si>
    <t>Mjera 1.2.2.</t>
  </si>
  <si>
    <t>Mjera 2.2.2.</t>
  </si>
  <si>
    <t>Posebni cilj 4.3</t>
  </si>
  <si>
    <t>Stvaranje socijalno osjetljivog sustava</t>
  </si>
  <si>
    <t xml:space="preserve">Edukacije kao potpora poduzetnicima </t>
  </si>
  <si>
    <t>Unaprjeđenje sustava očuvanja okoliša i prirode</t>
  </si>
  <si>
    <t>Posebni cilj 1.3</t>
  </si>
  <si>
    <t>Mjera 4.3.1.</t>
  </si>
  <si>
    <t>Područje kvalitetnog i sveobuhvatnog društvenog sadržaja i usluga</t>
  </si>
  <si>
    <t>Jačanje svijesti kroz edukaciju o  zaštiti prirode</t>
  </si>
  <si>
    <t>Mjera 1.3.1.</t>
  </si>
  <si>
    <t>Mjera 4.3.2.</t>
  </si>
  <si>
    <t>Očuvanje kulturne baštine</t>
  </si>
  <si>
    <t>Ulaganje u sustav žurnih službi</t>
  </si>
  <si>
    <t>Mjera 1.3.2.</t>
  </si>
  <si>
    <t xml:space="preserve">Izgradnja kvalitetnog i dostupnog sportsko-rekreativnog sadržaja </t>
  </si>
  <si>
    <t>Mjera 1.3.3.</t>
  </si>
  <si>
    <t>Revitalizacija urbanog područja</t>
  </si>
  <si>
    <t>Tablica  T-1: Akcijski plan</t>
  </si>
  <si>
    <t>R.br.</t>
  </si>
  <si>
    <t>Naziv cilja /mjere/APP</t>
  </si>
  <si>
    <t xml:space="preserve">Nositelj </t>
  </si>
  <si>
    <t>Pokazatelji (ciljane vrijednosi iskazuju se u kumulativu u odnosu na polaznu vrijednost)</t>
  </si>
  <si>
    <t>Iznos sredstava u godini n-1
(2022.)</t>
  </si>
  <si>
    <t>Iznos sredstava u godini n
(2023.)</t>
  </si>
  <si>
    <t>Iznos sredstava u godini n+1
(2024.)</t>
  </si>
  <si>
    <t>Iznos sredstava u godini n+2
(2025.)</t>
  </si>
  <si>
    <t>Naziv</t>
  </si>
  <si>
    <t xml:space="preserve">Definicija </t>
  </si>
  <si>
    <t>Mjerilo (jedinica)</t>
  </si>
  <si>
    <r>
      <rPr>
        <sz val="10"/>
        <color rgb="FF000000"/>
        <rFont val="Source Sans Pro"/>
        <family val="2"/>
      </rPr>
      <t xml:space="preserve">Polazna vrijednost (n-1) 
</t>
    </r>
    <r>
      <rPr>
        <b/>
        <sz val="10"/>
        <color rgb="FF000000"/>
        <rFont val="Source Sans Pro"/>
        <family val="2"/>
      </rPr>
      <t>(2022.)</t>
    </r>
  </si>
  <si>
    <r>
      <rPr>
        <sz val="10"/>
        <color rgb="FF000000"/>
        <rFont val="Source Sans Pro"/>
        <family val="2"/>
      </rPr>
      <t xml:space="preserve">Ciljana vrijednost (n*)
</t>
    </r>
    <r>
      <rPr>
        <b/>
        <sz val="10"/>
        <color rgb="FF000000"/>
        <rFont val="Source Sans Pro"/>
        <family val="2"/>
      </rPr>
      <t>(2023.)</t>
    </r>
  </si>
  <si>
    <r>
      <rPr>
        <sz val="10"/>
        <color rgb="FF000000"/>
        <rFont val="Source Sans Pro"/>
        <family val="2"/>
      </rPr>
      <t xml:space="preserve">Ciljana vrijednost (n+1)
</t>
    </r>
    <r>
      <rPr>
        <b/>
        <sz val="10"/>
        <color rgb="FF000000"/>
        <rFont val="Source Sans Pro"/>
        <family val="2"/>
      </rPr>
      <t>(2024.)</t>
    </r>
  </si>
  <si>
    <r>
      <rPr>
        <sz val="10"/>
        <color rgb="FF000000"/>
        <rFont val="Source Sans Pro"/>
        <family val="2"/>
      </rPr>
      <t xml:space="preserve">Ciljana vrijednost (n+2)
</t>
    </r>
    <r>
      <rPr>
        <b/>
        <sz val="10"/>
        <color rgb="FF000000"/>
        <rFont val="Source Sans Pro"/>
        <family val="2"/>
      </rPr>
      <t>(2025.)</t>
    </r>
  </si>
  <si>
    <t>1.1.</t>
  </si>
  <si>
    <t>Posebni cilj 1.1. Odgoj i obrazovanje kao temelj društvenog razvoja</t>
  </si>
  <si>
    <t>Broj dječjih vrtića i drugih pravnih osoba koje ostvaruju program predškolskog odgoja (OI.02.2.61)</t>
  </si>
  <si>
    <t>Broj dječjih vrtića i drugih subjekata koji na području UP Gospić pružaju uslugu predškolskog odgoja i obrazovanja</t>
  </si>
  <si>
    <t>broj</t>
  </si>
  <si>
    <t>1.1.1.</t>
  </si>
  <si>
    <t>Mjera 1.1.1. Infrastrukturni razvoj odgojnih ustanova</t>
  </si>
  <si>
    <t xml:space="preserve">Broj zaposlenih u dječjim vrtićima </t>
  </si>
  <si>
    <t>Ukupan broj zaposlenih u dječjim vrtićima (i drugim subjektima) koji na području UP Gospić pružaju uslugu predškolskog odgoja i obrazovanja</t>
  </si>
  <si>
    <t>1.1.1.1.</t>
  </si>
  <si>
    <t>APP: Izgradnja dječjeg vrtića u Udbini</t>
  </si>
  <si>
    <t>Općina Udbina</t>
  </si>
  <si>
    <t>1.1.1.2.</t>
  </si>
  <si>
    <t>APP: Modernizacija i unaprjeđenje obrazovne infrastrukture - izgradnja vrtića u Gospiću</t>
  </si>
  <si>
    <t>Grad Gospić</t>
  </si>
  <si>
    <t>1.1.2.</t>
  </si>
  <si>
    <t>Mjera 1.1.2. Uspostva cjelovitog i kvalitetnog obrazovnog sustava</t>
  </si>
  <si>
    <t>Broj osnovnih škola koje izvode nastavu u jednoj smjeni</t>
  </si>
  <si>
    <t>Broj matičnih i područnih objekata osnovnih škola s područja UP Gospić koji provode jednosmjensku nastavu</t>
  </si>
  <si>
    <t>1.1.2.1.</t>
  </si>
  <si>
    <t>APP: Rekonstrukcija i adaptacija dvorane Učilišta</t>
  </si>
  <si>
    <t>1.1.2.2.</t>
  </si>
  <si>
    <t>APP: Rekonstrukcija-dogradnja zgrade Gimnazije Gospić i Strukovne škole Gospić</t>
  </si>
  <si>
    <t>Gospić - Strukovna škola Gospić</t>
  </si>
  <si>
    <t>1.2.</t>
  </si>
  <si>
    <t>Posebni cilj 1.2. Razvijen sustav zdravstvene i socijalne skrbi</t>
  </si>
  <si>
    <t>Broj pružatelja usluga organiziranog stanovanja (OI.02.3.71)</t>
  </si>
  <si>
    <t>Ukupan broj pružatelja socijalne usluge organiziranog stanovanja na području UP Gospić</t>
  </si>
  <si>
    <t>1.2.1.</t>
  </si>
  <si>
    <t>Mjera 1.2.1. Dostupnija i kvalitetnija zdravstvena skrb</t>
  </si>
  <si>
    <t>Broj timova opće obiteljske medicine u mreži zdravstvene zaštite</t>
  </si>
  <si>
    <t>Ugovoreni broj timova opće obiteljske medicine na području UP Gospić</t>
  </si>
  <si>
    <t>1.2.1.1.</t>
  </si>
  <si>
    <t>APP: Opremanje i uređenje Domova zdravlja na području urbanog područja</t>
  </si>
  <si>
    <t>Gospić - Domovi zdravlja</t>
  </si>
  <si>
    <t>1.2.1.2.</t>
  </si>
  <si>
    <t>APP: Izgradnja građevine javne namjene, društvena namjena-zdravstvena i garaža za potrebe bolnice</t>
  </si>
  <si>
    <t>Gospić - Opća bolnica Gospić</t>
  </si>
  <si>
    <t>1.2.2.</t>
  </si>
  <si>
    <t>Mjera 1.2.2.Stvaranje socijalno osjetljivog sustava</t>
  </si>
  <si>
    <t>Novi kapaciteti stalnog smještaja za starije i nemoćne osobe</t>
  </si>
  <si>
    <t>Ukupan broj novouspostavljenih kapaciteta smještaja za starije i nemoćne osobe na području UP Gospić</t>
  </si>
  <si>
    <t>1.2.2.1.</t>
  </si>
  <si>
    <t>APP: Izgradnja „Kuće sestre Žarke Ivasić-milosrdnice“</t>
  </si>
  <si>
    <t>1.3.</t>
  </si>
  <si>
    <t>Poseban cilj 1.3. Područje kvalitetnog i sveobuhvatnog društvenog sadržaja i usluga</t>
  </si>
  <si>
    <t>Broj udruga civilnog društva na 10.000 stanovnika (OI.02.12.30)</t>
  </si>
  <si>
    <t>Ukupan broj udruga civilnog društva evidentiranih u Registru udruga na 10.000 stanovnika na razini UP Gospić</t>
  </si>
  <si>
    <t>broj na 10000 st</t>
  </si>
  <si>
    <t>1.3.1.</t>
  </si>
  <si>
    <t>Mjera 1.3.1. Očuvanje kulturne baštine</t>
  </si>
  <si>
    <t>Broj udruga u kulturi</t>
  </si>
  <si>
    <t>Ukupan broj udruga koje djeluju u području kulture na UP Gospić evidentiranih u Registru udruga</t>
  </si>
  <si>
    <t>1.3.1.1.</t>
  </si>
  <si>
    <t>APP: Rekonstrukcija i opremanje unutarnjih dijelova KICa Lički Osik</t>
  </si>
  <si>
    <t>1.3.1.2.</t>
  </si>
  <si>
    <t>APP: Interpretacijski centar prirodne/kulturne/povijesne baštine Perušić</t>
  </si>
  <si>
    <t>Općina Perušić</t>
  </si>
  <si>
    <t>1.3.1.3.</t>
  </si>
  <si>
    <t>APP: Lika podcast - opremanje Radio Gospića</t>
  </si>
  <si>
    <t>1.3.1.4.</t>
  </si>
  <si>
    <t>APP: MK (Mjesto Kulture -  Miroslav Kraljević)</t>
  </si>
  <si>
    <t>Gospić - LU Lika
Grad Gospić</t>
  </si>
  <si>
    <t>1.3.1.5.</t>
  </si>
  <si>
    <t>APP: Putovima Sv. Jakova</t>
  </si>
  <si>
    <t>1.3.2.</t>
  </si>
  <si>
    <t>Mjera 1.3.2. Izgradnja kvalitetnog i dostupnog sportsko-rekreatiivnog sadržaja</t>
  </si>
  <si>
    <t>Broj sportskih udruga</t>
  </si>
  <si>
    <t>Ukupan broj udruga koje djeluju u području sporta na UP Gospić registriranih u Registru udruga</t>
  </si>
  <si>
    <t>1.3.2.1.</t>
  </si>
  <si>
    <t>APP: Izgradnja bazena</t>
  </si>
  <si>
    <t>1.3.2.2.</t>
  </si>
  <si>
    <t>APP: Bike park Tesla</t>
  </si>
  <si>
    <t>1.3.2.3.</t>
  </si>
  <si>
    <t>APP: Zgrada NK Perušić s tribinama za 100 sjedećih mjesta</t>
  </si>
  <si>
    <t>1.3.2.4.</t>
  </si>
  <si>
    <t>APP: Sportska dvorana u Perušiću</t>
  </si>
  <si>
    <t>1.3.2.5.</t>
  </si>
  <si>
    <t>APP: Sportsko-rekreacijski centar</t>
  </si>
  <si>
    <t>1.3.2.6.</t>
  </si>
  <si>
    <t>APP: Sportsko rekreacijski centar "Udbina"</t>
  </si>
  <si>
    <t>1.3.3.</t>
  </si>
  <si>
    <t>Mjera 1.3.3. Revitalizacija urbanog područja</t>
  </si>
  <si>
    <t xml:space="preserve">Broj novoobnovljenih stambenih zgrada </t>
  </si>
  <si>
    <t>Broj novoobnovljenih i energetski učinkovitih stambenih zgrada na UP Gospić</t>
  </si>
  <si>
    <t>1.3.3.1.</t>
  </si>
  <si>
    <t xml:space="preserve">APP: Stambeno naselje Bukovac - izgradnja ceste </t>
  </si>
  <si>
    <t>1.3.3.2.</t>
  </si>
  <si>
    <t>APP: LIFE energetska obnova stambenih zgrada i OIE do 2025.g. na području Gospića</t>
  </si>
  <si>
    <t>1.3.3.3.</t>
  </si>
  <si>
    <t>APP: Izgradnja mrtvačnice sa parkiralištem</t>
  </si>
  <si>
    <t>2.1.</t>
  </si>
  <si>
    <t>Poseban cilj 2.1. Razvoj i povezivanje ključnih sektora gospodarstva</t>
  </si>
  <si>
    <t>Prosječan boravak turista (u danima) (OI.02.8.24)</t>
  </si>
  <si>
    <t>Prosječno trajanje boravka turista na području UP Gospić</t>
  </si>
  <si>
    <t>dan</t>
  </si>
  <si>
    <t>2,19</t>
  </si>
  <si>
    <t>2,2</t>
  </si>
  <si>
    <t>2.1.1.</t>
  </si>
  <si>
    <t>Mjera 2.1.1. Podrška razvoju sustava kratkih lanaca opskrbe</t>
  </si>
  <si>
    <t>Broj poljoprivrednika</t>
  </si>
  <si>
    <t>Ukupan broj poljoprivrednika na UP Gospić</t>
  </si>
  <si>
    <t>2.1.1.1.</t>
  </si>
  <si>
    <t>APP: Restoran i tržnica u Smiljanu</t>
  </si>
  <si>
    <t>2.1.1.2.</t>
  </si>
  <si>
    <t>APP: Unaprjeđenje prerade voća i povrća</t>
  </si>
  <si>
    <t>Gospić - Razvojni centar Ličko-senjske županije</t>
  </si>
  <si>
    <t>2.1.1.3.</t>
  </si>
  <si>
    <t>APP: Tržnica Perušić</t>
  </si>
  <si>
    <t>2.1.1.4.</t>
  </si>
  <si>
    <t>APP: Mjesna tržnica u Udbini</t>
  </si>
  <si>
    <t>2.1.2.</t>
  </si>
  <si>
    <t>Mjera 2.1.2. Prezentacija ličkog identiteta kroz turističke sadržaje</t>
  </si>
  <si>
    <t>Broj dolazaka turista</t>
  </si>
  <si>
    <t>Ukupan broj dolazaka turista na UP Gospić</t>
  </si>
  <si>
    <t>2.1.2.1.</t>
  </si>
  <si>
    <t>APP: Teslinim koracima</t>
  </si>
  <si>
    <t>2.1.2.2.</t>
  </si>
  <si>
    <t>APP: Interpretacijski centar Krbavska bitka</t>
  </si>
  <si>
    <t>2.1.2.3.</t>
  </si>
  <si>
    <t>APP: Turska kula/frankopanska</t>
  </si>
  <si>
    <t>2.1.2.4.</t>
  </si>
  <si>
    <t>APP: Edukativno-zabavni park Nikola Tesla</t>
  </si>
  <si>
    <t>2.1.2.5.</t>
  </si>
  <si>
    <t>APP: Etno Muzej Murković mlin</t>
  </si>
  <si>
    <t>2.1.2.6.</t>
  </si>
  <si>
    <t>2.1.2.7.</t>
  </si>
  <si>
    <t>APP: Memorijalni centar Kosinjska tiskara</t>
  </si>
  <si>
    <t>2.1.2.8.</t>
  </si>
  <si>
    <t>APP: Memorijalni centar Domovinskog rata Ličko-senjske županije</t>
  </si>
  <si>
    <t>Ličko-senjska županija</t>
  </si>
  <si>
    <t>2.2.</t>
  </si>
  <si>
    <t>Poseban cilj 2.2. Unaprjeđenje poslovnog okruženja - zelena i digitalna tranzicija gospodarskog sektora</t>
  </si>
  <si>
    <t>Udio zaposlenih u mikro, malim i srednjim poduzećima u ukupnom broju zaposlenih (OI.02.1.31)</t>
  </si>
  <si>
    <t>Udio zaposlenog stanovništva u subjektima malog gospodarstva - mikro, malim i srednjim poduzećima na području UP Gospić</t>
  </si>
  <si>
    <t>postotak</t>
  </si>
  <si>
    <t>94,82%</t>
  </si>
  <si>
    <t>95,5%</t>
  </si>
  <si>
    <t>2.2.1.</t>
  </si>
  <si>
    <t>Mjera 2.2.1. Unaprjeđenje poslovne infrastukture za stvaranje dodane vrijednosti proizvoda</t>
  </si>
  <si>
    <t>Broj novih poduzetničkih zona</t>
  </si>
  <si>
    <t>2.2.1.1.</t>
  </si>
  <si>
    <t>APP: Izgradnja i opremanje Poslovne zone pokraj A1 (uključuje mljekaru)</t>
  </si>
  <si>
    <t>2.2.1.2.</t>
  </si>
  <si>
    <t>APP: Centar za brdsko planinsku poljoprivredu i stočarstvo</t>
  </si>
  <si>
    <t>Gospić - Ličko-senjska županija/Gospić</t>
  </si>
  <si>
    <t>2.2.1.3.</t>
  </si>
  <si>
    <t>APP: Proširenje poslovne zone Konjsko Brdo</t>
  </si>
  <si>
    <t>2.2.1.5.</t>
  </si>
  <si>
    <t>APP: Obnova zgrade starog mlina</t>
  </si>
  <si>
    <t>2.2.1.6.</t>
  </si>
  <si>
    <t>APP: Znanstveno-istraživački institut "Lički krumpir"</t>
  </si>
  <si>
    <t>Gospić - Lokalna akcijska grupa LIKA</t>
  </si>
  <si>
    <t>2.2.2.</t>
  </si>
  <si>
    <t>Mjera 2.2.2. Edukacije kao potpora poduzetnicima</t>
  </si>
  <si>
    <t>Broj održanih edukacija</t>
  </si>
  <si>
    <t>Ukupan broj novoodržanih edukacija za poduzetnike</t>
  </si>
  <si>
    <t>2.2.2.1.</t>
  </si>
  <si>
    <t>APP: Zeleni ured</t>
  </si>
  <si>
    <t>2.2.2.2.</t>
  </si>
  <si>
    <t>APP: Edukacija poduzetnika početnika</t>
  </si>
  <si>
    <t>3.1.</t>
  </si>
  <si>
    <t>Poseban cilj 3.1. Unaprjeđenje prometne infrastrukture i dostupnost urbanog prijevoza svim stanovnicima</t>
  </si>
  <si>
    <t>Broj javno dostupnih punionica za vozila na električni pogon (OI.02.11.44)</t>
  </si>
  <si>
    <t>Ukupan broj javno dostupnih punionica za vozila na električni pogon na UP Gospić</t>
  </si>
  <si>
    <t>3.1.1.</t>
  </si>
  <si>
    <t>Mjera 3.1.1. Infrastrukturno unaprjeđenje i podrška novim modalitetima javnog prijevoza</t>
  </si>
  <si>
    <t>Broj nabavljenih autobusa na električni ili alternativni pogon</t>
  </si>
  <si>
    <t>Ukupan broj novonabavljenih autobusa na električni ili alternativni pogon na UP Gospić</t>
  </si>
  <si>
    <t>3.1.1.1.</t>
  </si>
  <si>
    <t>APP: Sanacija prometne infrastrukture</t>
  </si>
  <si>
    <t>3.1.1.2.</t>
  </si>
  <si>
    <t>APP: CycloGospić</t>
  </si>
  <si>
    <t>3.1.1.3.</t>
  </si>
  <si>
    <t>APP: Rekonstrukcija Ul. Bana Josipa Jelačića</t>
  </si>
  <si>
    <t>3.1.1.4.</t>
  </si>
  <si>
    <t>APP: Aleja spomenika s parkiralištem</t>
  </si>
  <si>
    <t>3.1.1.5.</t>
  </si>
  <si>
    <t>APP: Uspostava prijevoza unutar urbanog područja</t>
  </si>
  <si>
    <t>3.2.</t>
  </si>
  <si>
    <t>Poseban cilj 3.2. Ulaganja u digitalnu povezivost</t>
  </si>
  <si>
    <t>Kućanstva sa širokopojasnim pristupom (OI.02.7.05)</t>
  </si>
  <si>
    <t>Dostupnost širokopojasne mreže izražena kroz prosječan udio kućanstava sa širokopojasnim pristupom na razini UP Gospić</t>
  </si>
  <si>
    <t>29,86%</t>
  </si>
  <si>
    <t>3.2.1.</t>
  </si>
  <si>
    <t>Mjera 3.2.1. Ulaganja u digitalnu povezivost</t>
  </si>
  <si>
    <t>Udio kućanstava sa brzinom širokopojasnog pristupa većom od 100 MBit/s</t>
  </si>
  <si>
    <t>Ukupan udi kućanstava na UP Gospić koji imaju širokopojasni pristup s brzinom većom od100 MBit/s</t>
  </si>
  <si>
    <t>4,89</t>
  </si>
  <si>
    <t>5,5</t>
  </si>
  <si>
    <t>3.2.1.1.</t>
  </si>
  <si>
    <t>APP: Projektiranje i izgradnja širokopojasne mreže sljedeće generacije</t>
  </si>
  <si>
    <t>4.1.</t>
  </si>
  <si>
    <t>Poseban cilj 4.1. Razvoj osnovne komunalne infrastrukture</t>
  </si>
  <si>
    <t>Sakupljena količina odvojenog komunalnog otpada u sklopu javne usluge (OI.02.6.64)</t>
  </si>
  <si>
    <t>Ukupna količina odvojenog komunalnog otpada u sklopu javne usluge na UP Gospić</t>
  </si>
  <si>
    <t>broj (tona)</t>
  </si>
  <si>
    <t>4.1.1.</t>
  </si>
  <si>
    <t>Mjera 4.1.1. Razvoj i unaprjeđenje sustava vodovoda i odvodnje</t>
  </si>
  <si>
    <t>Novopriključeno stanovništvo u sustavu odvodnje</t>
  </si>
  <si>
    <t>Broj novih priključaka u sustavu odvodnje u UP Gospić</t>
  </si>
  <si>
    <t>4.1.1.1.</t>
  </si>
  <si>
    <t>APP: Odvodnja otpadnih voda naselja Udbina</t>
  </si>
  <si>
    <t>Kraljevac d.o.o.</t>
  </si>
  <si>
    <t>4.1.1.2.</t>
  </si>
  <si>
    <t>APP: Unaprjeđenje cjelovitog sustava odvodnje i pročišćavanja voda u Gospiću</t>
  </si>
  <si>
    <t>4.1.1.3.</t>
  </si>
  <si>
    <t>APP: Razvoj i uspostavljanje održivog sustava vodoopskrbe i odvodnje u Perušiću</t>
  </si>
  <si>
    <t>4.1.2.</t>
  </si>
  <si>
    <t>Mjera 4.1.2. Učinkovito upravljanje otpadom</t>
  </si>
  <si>
    <t>Broj novoizgrađenih reciklažnih dvorišta</t>
  </si>
  <si>
    <t>Broj novoizgrađenih reciklažnih dvorišta na UP Gospić</t>
  </si>
  <si>
    <t>4.1.2.1.</t>
  </si>
  <si>
    <t>APP: Izgradnja reciklažnog dvorišta za građevinski otpad</t>
  </si>
  <si>
    <t>4.1.2.3.</t>
  </si>
  <si>
    <t>4.1.2.4.</t>
  </si>
  <si>
    <t>APP: Izgradnja Kompostane</t>
  </si>
  <si>
    <t>4.2.</t>
  </si>
  <si>
    <t>Poseban cilj 4.2. Održivo upravljanja resursima</t>
  </si>
  <si>
    <t>Stanovništvo obuhvaćeno Sporazumom gradonačelnika za potpisnike za klimu i energiju (OI.02.6.50)</t>
  </si>
  <si>
    <t>Broj stanovnika na području UP Gospić obuhvaćen Sporazumom gradonačelnika za potpisnike za klimu i energiju</t>
  </si>
  <si>
    <t>4.2.1.</t>
  </si>
  <si>
    <t>Mjera 4.2.1. Stvaranje sustava za učinkovitije korištenje energije</t>
  </si>
  <si>
    <t>Broj novih energetski učinkovitih tijela javne rasvjete</t>
  </si>
  <si>
    <t>Broj zamijenjenih rasvjetnih tijela javne rasvjete energetski učinkovitim</t>
  </si>
  <si>
    <t>4.2.1.1.</t>
  </si>
  <si>
    <t>APP: Sustav javne rasvjete - druga funkcionalna cjelina</t>
  </si>
  <si>
    <t>4.2.1.2.</t>
  </si>
  <si>
    <t>APP: Energetska obnova zgrade Gimnazije Gospić i Strukovne škole Gospić</t>
  </si>
  <si>
    <t>Gospić - Gimnazija Gospić</t>
  </si>
  <si>
    <t>4.2.1.3.</t>
  </si>
  <si>
    <t>APP: Fotonaponske ćelije za zgradu RaC-a LSŽ</t>
  </si>
  <si>
    <t>4.3.</t>
  </si>
  <si>
    <t>Poseban cilj 4.3. Unaprjeđenje sustava očuvanja okoliša i prirode</t>
  </si>
  <si>
    <t>Rashodi za zaštitu okoliša na području županije, po stanovniku (OI.02.6.62)</t>
  </si>
  <si>
    <t>Ukupni rashodi za zaštitu okoliša na području Ličko-senjske županije u 2017. godini</t>
  </si>
  <si>
    <t>EUR/st.</t>
  </si>
  <si>
    <t>53,52</t>
  </si>
  <si>
    <t>4.3.1.</t>
  </si>
  <si>
    <t>Mjera 4.3.1. Jačanje svijesti kroz edukaciju o  zaštiti prirode</t>
  </si>
  <si>
    <t>Broj novih šumskih poučnih staza</t>
  </si>
  <si>
    <t>Broj novoizgrađenih/uređenih/opremljenih šumskih poučnih staza na području UP Gospić</t>
  </si>
  <si>
    <t>4.3.1.1.</t>
  </si>
  <si>
    <t>APP: Uređenje 5 poučnih staza</t>
  </si>
  <si>
    <t>4.3.1.2.</t>
  </si>
  <si>
    <t>APP: Planinski centar "Bijeli potoci"</t>
  </si>
  <si>
    <t>Gospić - JU za zaštitu I očuvanje prirode LSŽ</t>
  </si>
  <si>
    <t>4.3.2.</t>
  </si>
  <si>
    <t>Mjera 4.3.2. Ulaganje u sustav žurnih službi</t>
  </si>
  <si>
    <t>Broj novoizgrađenih objekata žurnih službi</t>
  </si>
  <si>
    <t>Broj novoizgrađenih objekata žurnih službi na UP Gospić</t>
  </si>
  <si>
    <t>4.3.2.1.</t>
  </si>
  <si>
    <t>APP: Izgradnja Centra za zaštitu i spašavanje Grada Gospića</t>
  </si>
  <si>
    <t>4.3.2.2.</t>
  </si>
  <si>
    <t>APP: Kamp žurnih službi Velika Plana</t>
  </si>
  <si>
    <t>SVEUKUPNO</t>
  </si>
  <si>
    <t>Tablica T-2 - Izvori sredstava</t>
  </si>
  <si>
    <t xml:space="preserve">Napomena </t>
  </si>
  <si>
    <t>Planirana sredstva za provedbu skupine mjera 2023.</t>
  </si>
  <si>
    <t>Planirana sredstva za provedbu skupine mjera (n - n+2) (2023.-2025.)</t>
  </si>
  <si>
    <t>Državni
proračun</t>
  </si>
  <si>
    <t>Županijski
proračun</t>
  </si>
  <si>
    <t>Lokalni
proračun</t>
  </si>
  <si>
    <t>Pomoći Europske 
unije</t>
  </si>
  <si>
    <t>Javna poduzeća</t>
  </si>
  <si>
    <t>Ostali izvori**</t>
  </si>
  <si>
    <t xml:space="preserve">Sveukupno 2023. </t>
  </si>
  <si>
    <t>Pomoći Europske 
unije</t>
  </si>
  <si>
    <t>Sveukupno 2023.-2025.</t>
  </si>
  <si>
    <t>Ukupno</t>
  </si>
  <si>
    <t>Od toga ITU</t>
  </si>
  <si>
    <t>UKUPNO</t>
  </si>
  <si>
    <t>Navedena sredstva se odnose na izradu projektno-tehničke dokumentacije.</t>
  </si>
  <si>
    <t>Navedeni iznos se odnosi na sredstva potrebna za izradu projektne dokumentacije.</t>
  </si>
  <si>
    <t>ITU - strateški</t>
  </si>
  <si>
    <t>ITU - Strateški</t>
  </si>
  <si>
    <t>ITU -strateški</t>
  </si>
  <si>
    <t>Navedena sredstva se odnose na izradu natječajnog elaborata i usluge provedbe natječaja. Kad se u 2023. godini izradi navedena dokumentacija odnosno provede natječaj znat će se vrijednost investicije.</t>
  </si>
  <si>
    <t>Dodano iz Provedbenog programa Grada Gospića</t>
  </si>
  <si>
    <t xml:space="preserve">Dodano iz Provedbenog programa Općine Perušić </t>
  </si>
  <si>
    <t>Navedeni iznos se odnosi na sredstva potrebna za izradu projekne dokumentacije. Kad se  izradi navedena dokumentacija odnosno provede natječaj znat će se vrijednost investicije.</t>
  </si>
  <si>
    <t>Tablica T-3: Strateški projekti</t>
  </si>
  <si>
    <t>Red.br. projekta</t>
  </si>
  <si>
    <t>Naziv projekta</t>
  </si>
  <si>
    <t>Numerički kod u SRUP-u*</t>
  </si>
  <si>
    <t>Status projekta**</t>
  </si>
  <si>
    <t>Nositelj projekta</t>
  </si>
  <si>
    <t>Ukupna vrijednost projekta u EUR</t>
  </si>
  <si>
    <t>Izvori financiranja projekta (godina n - 2023. godina)</t>
  </si>
  <si>
    <t>Izvori financiranja projekta 2022-2027.</t>
  </si>
  <si>
    <t>Intenzitet ITU sufinanciranja, %</t>
  </si>
  <si>
    <t>Pomoći Europske unije</t>
  </si>
  <si>
    <t>Ostali izvori</t>
  </si>
  <si>
    <t>Sveukupno</t>
  </si>
  <si>
    <t>od toga ITU</t>
  </si>
  <si>
    <t>Interpretacijski centar prirodne/kulturne/povijesne baštine Perušić</t>
  </si>
  <si>
    <t>1.3.1.2</t>
  </si>
  <si>
    <t>Teslinim koracima</t>
  </si>
  <si>
    <t>Interpretacijski centar Krbavska bitka</t>
  </si>
  <si>
    <t>Uspostava prijevoza unutar urbanog područja</t>
  </si>
  <si>
    <t xml:space="preserve">Napomene:  </t>
  </si>
  <si>
    <t>*Numerički kod mjere u SRUP-u na koju se razvojni projekt odnosi</t>
  </si>
  <si>
    <t>** Projekt neposredne realizacije (1), projekt realizacije u srednjoročnom razdoblju (2) i projekt realizacije u dugoročnom razdoblju (3).</t>
  </si>
  <si>
    <t>UKUPNO ITU po JLS</t>
  </si>
  <si>
    <t>Broj projekata</t>
  </si>
  <si>
    <t>Ukupna vrijednost projekta</t>
  </si>
  <si>
    <t>Iznos ITU sufinanciranja</t>
  </si>
  <si>
    <t>Planirana sredstva za provedbu skupine mjera 2022.</t>
  </si>
  <si>
    <t>Planirana sredstva za provedbu skupine mjera 2024.</t>
  </si>
  <si>
    <t>Planirana sredstva za provedbu skupine mjera 2025.</t>
  </si>
  <si>
    <t>Planirana sredstva za provedbu skupine mjera 2026.</t>
  </si>
  <si>
    <t>Planirana sredstva za provedbu skupine mjera 2027.</t>
  </si>
  <si>
    <t>SVEUKUPNO (2022.-2027.)</t>
  </si>
  <si>
    <t>Sveukupno 2022.</t>
  </si>
  <si>
    <t>Sveukupno 2024.</t>
  </si>
  <si>
    <t>Sveukupno 2025.</t>
  </si>
  <si>
    <t xml:space="preserve">Sveukupno 2026. </t>
  </si>
  <si>
    <t>Sveukupno 2027.</t>
  </si>
  <si>
    <t>Izgradnja „Kuće sestre Žarke Ivasić-milosrdnice“</t>
  </si>
  <si>
    <t>LIFE energetska obnova stambenih zgrada i OIE do 2025.g. na području Gospića</t>
  </si>
  <si>
    <t>Izgradnja mrtvačnice sa parkiralištem</t>
  </si>
  <si>
    <t>PC 1.1.</t>
  </si>
  <si>
    <t>PC1.2.</t>
  </si>
  <si>
    <t>PC31.3.</t>
  </si>
  <si>
    <t>Indikativna</t>
  </si>
  <si>
    <t>Državni + lokalni + županijski</t>
  </si>
  <si>
    <t>Ostalo</t>
  </si>
  <si>
    <t>PC2.1.</t>
  </si>
  <si>
    <t>PC2.2.</t>
  </si>
  <si>
    <t>PC3.1.</t>
  </si>
  <si>
    <t>PC3.2.</t>
  </si>
  <si>
    <t>PC4.1.</t>
  </si>
  <si>
    <t>PC4.2.</t>
  </si>
  <si>
    <t>PC4.3.</t>
  </si>
  <si>
    <t>APP: Rekonstrukcija Muzeja Like Gospić</t>
  </si>
  <si>
    <t xml:space="preserve"> Rekonstrukcija Muzeja Like Gospić</t>
  </si>
  <si>
    <t>APP:  Rekonstrukcija Muzeja Like Gospić</t>
  </si>
  <si>
    <t>Muzej Like Gospić</t>
  </si>
  <si>
    <t>Rekonstrukcija i opremanje unutarnjih dijelova KIC-a Lički Osik</t>
  </si>
  <si>
    <t>APP: Rekonstrukcija i opremanje unutarnjih dijelova KIC-a Lički Osik</t>
  </si>
  <si>
    <t>Lokalni proračun</t>
  </si>
  <si>
    <t>Državni proračun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</si>
</sst>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]#,##0.00"/>
    <numFmt numFmtId="165" formatCode="[$kn]#,##0.00"/>
  </numFmts>
  <fonts count="16">
    <font>
      <sz val="10"/>
      <color rgb="FF000000"/>
      <name val="Arial"/>
      <scheme val="minor"/>
    </font>
    <font>
      <b/>
      <sz val="10"/>
      <color rgb="FF000000"/>
      <name val="Source Sans Pro"/>
      <family val="2"/>
    </font>
    <font>
      <sz val="10"/>
      <name val="Arial"/>
      <family val="2"/>
      <charset val="238"/>
    </font>
    <font>
      <sz val="10"/>
      <color theme="1"/>
      <name val="Source Sans Pro"/>
      <family val="2"/>
    </font>
    <font>
      <b/>
      <sz val="10"/>
      <color theme="1"/>
      <name val="Source Sans Pro"/>
      <family val="2"/>
    </font>
    <font>
      <b/>
      <sz val="10"/>
      <color rgb="FFCC4125"/>
      <name val="Source Sans Pro"/>
      <family val="2"/>
    </font>
    <font>
      <b/>
      <sz val="10"/>
      <color rgb="FFFFFFFF"/>
      <name val="Source Sans Pro"/>
      <family val="2"/>
    </font>
    <font>
      <sz val="10"/>
      <color rgb="FF000000"/>
      <name val="Source Sans Pro"/>
      <family val="2"/>
    </font>
    <font>
      <b/>
      <sz val="10"/>
      <color theme="1"/>
      <name val="&quot;Source Sans Pro&quot;"/>
    </font>
    <font>
      <b/>
      <sz val="10"/>
      <color rgb="FFFF0000"/>
      <name val="Source Sans Pro"/>
      <family val="2"/>
    </font>
    <font>
      <b/>
      <sz val="11"/>
      <color rgb="FFFFFFFF"/>
      <name val="&quot;Source Sans Pro&quot;"/>
    </font>
    <font>
      <sz val="11"/>
      <color theme="1"/>
      <name val="Source Sans Pro"/>
      <family val="2"/>
    </font>
    <font>
      <b/>
      <sz val="11"/>
      <color rgb="FFFFFFFF"/>
      <name val="Source Sans Pro"/>
      <family val="2"/>
    </font>
    <font>
      <b/>
      <sz val="14"/>
      <color rgb="FF000000"/>
      <name val="Source Sans Pro"/>
      <family val="2"/>
    </font>
    <font>
      <b/>
      <sz val="10"/>
      <color rgb="FF000000"/>
      <name val="Source Sans Pro"/>
      <family val="2"/>
    </font>
    <font>
      <sz val="10"/>
      <name val="Source Sans Pro"/>
      <family val="2"/>
    </font>
  </fonts>
  <fills count="14">
    <fill>
      <patternFill patternType="none"/>
    </fill>
    <fill>
      <patternFill patternType="gray125"/>
    </fill>
    <fill>
      <patternFill patternType="solid">
        <fgColor rgb="FFFF5100"/>
        <bgColor rgb="FFFF5100"/>
      </patternFill>
    </fill>
    <fill>
      <patternFill patternType="solid">
        <fgColor rgb="FFE6B8AF"/>
        <bgColor rgb="FFE6B8AF"/>
      </patternFill>
    </fill>
    <fill>
      <patternFill patternType="solid">
        <fgColor rgb="FF666666"/>
        <bgColor rgb="FF666666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FBD4B4"/>
        <bgColor rgb="FFFBD4B4"/>
      </patternFill>
    </fill>
    <fill>
      <patternFill patternType="solid">
        <fgColor rgb="FF999999"/>
        <bgColor rgb="FF999999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EFEFEF"/>
        <bgColor rgb="FFEFEFEF"/>
      </patternFill>
    </fill>
    <fill>
      <patternFill patternType="solid">
        <fgColor rgb="FFFF6D01"/>
        <bgColor rgb="FFFF6D01"/>
      </patternFill>
    </fill>
  </fills>
  <borders count="1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F3F3F3"/>
      </right>
      <top style="thin">
        <color rgb="FFF3F3F3"/>
      </top>
      <bottom style="thin">
        <color rgb="FFF3F3F3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CFDFD"/>
      </left>
      <right style="thin">
        <color rgb="FFFCFDFD"/>
      </right>
      <top/>
      <bottom style="thin">
        <color rgb="FFFCFDFD"/>
      </bottom>
      <diagonal/>
    </border>
    <border>
      <left style="thin">
        <color rgb="FFFCFDFD"/>
      </left>
      <right style="thin">
        <color rgb="FFFCFDFD"/>
      </right>
      <top style="thin">
        <color rgb="FFFCFDFD"/>
      </top>
      <bottom style="thin">
        <color rgb="FFFCFDFD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medium">
        <color rgb="FF000000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 style="medium">
        <color rgb="FF000000"/>
      </right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 style="medium">
        <color rgb="FF000000"/>
      </right>
      <top style="thin">
        <color rgb="FF999999"/>
      </top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medium">
        <color rgb="FF000000"/>
      </right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rgb="FFB7B7B7"/>
      </left>
      <right/>
      <top style="thin">
        <color rgb="FFB7B7B7"/>
      </top>
      <bottom/>
      <diagonal/>
    </border>
    <border>
      <left/>
      <right style="thin">
        <color rgb="FFB7B7B7"/>
      </right>
      <top style="thin">
        <color rgb="FFB7B7B7"/>
      </top>
      <bottom/>
      <diagonal/>
    </border>
    <border>
      <left style="thin">
        <color rgb="FFB7B7B7"/>
      </left>
      <right style="thin">
        <color rgb="FFB7B7B7"/>
      </right>
      <top style="thin">
        <color rgb="FFB7B7B7"/>
      </top>
      <bottom/>
      <diagonal/>
    </border>
    <border>
      <left/>
      <right/>
      <top style="thin">
        <color rgb="FFB7B7B7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B7B7B7"/>
      </left>
      <right style="thin">
        <color rgb="FFB7B7B7"/>
      </right>
      <top/>
      <bottom style="thin">
        <color rgb="FFB7B7B7"/>
      </bottom>
      <diagonal/>
    </border>
    <border>
      <left style="thin">
        <color rgb="FFB7B7B7"/>
      </left>
      <right/>
      <top/>
      <bottom style="thin">
        <color rgb="FFB7B7B7"/>
      </bottom>
      <diagonal/>
    </border>
    <border>
      <left/>
      <right/>
      <top/>
      <bottom style="thin">
        <color rgb="FFB7B7B7"/>
      </bottom>
      <diagonal/>
    </border>
    <border>
      <left/>
      <right style="thin">
        <color rgb="FFB7B7B7"/>
      </right>
      <top/>
      <bottom style="thin">
        <color rgb="FFB7B7B7"/>
      </bottom>
      <diagonal/>
    </border>
    <border>
      <left style="medium">
        <color rgb="FF666666"/>
      </left>
      <right style="thin">
        <color rgb="FFB7B7B7"/>
      </right>
      <top/>
      <bottom style="thin">
        <color rgb="FFB7B7B7"/>
      </bottom>
      <diagonal/>
    </border>
    <border>
      <left style="thin">
        <color rgb="FFB7B7B7"/>
      </left>
      <right style="medium">
        <color rgb="FF666666"/>
      </right>
      <top/>
      <bottom style="thin">
        <color rgb="FFB7B7B7"/>
      </bottom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B7B7B7"/>
      </left>
      <right/>
      <top style="thin">
        <color rgb="FFB7B7B7"/>
      </top>
      <bottom style="thin">
        <color rgb="FFB7B7B7"/>
      </bottom>
      <diagonal/>
    </border>
    <border>
      <left/>
      <right/>
      <top style="thin">
        <color rgb="FFB7B7B7"/>
      </top>
      <bottom style="thin">
        <color rgb="FFB7B7B7"/>
      </bottom>
      <diagonal/>
    </border>
    <border>
      <left/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medium">
        <color rgb="FF666666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B7B7B7"/>
      </left>
      <right style="medium">
        <color rgb="FF666666"/>
      </right>
      <top style="thin">
        <color rgb="FFB7B7B7"/>
      </top>
      <bottom style="thin">
        <color rgb="FFB7B7B7"/>
      </bottom>
      <diagonal/>
    </border>
    <border>
      <left style="medium">
        <color rgb="FF666666"/>
      </left>
      <right style="thin">
        <color rgb="FFB7B7B7"/>
      </right>
      <top style="thin">
        <color rgb="FFB7B7B7"/>
      </top>
      <bottom/>
      <diagonal/>
    </border>
    <border>
      <left/>
      <right style="medium">
        <color rgb="FF666666"/>
      </right>
      <top style="thin">
        <color rgb="FFB7B7B7"/>
      </top>
      <bottom style="thin">
        <color rgb="FFB7B7B7"/>
      </bottom>
      <diagonal/>
    </border>
    <border>
      <left style="thin">
        <color rgb="FFB7B7B7"/>
      </left>
      <right style="medium">
        <color rgb="FF666666"/>
      </right>
      <top style="thin">
        <color rgb="FFB7B7B7"/>
      </top>
      <bottom/>
      <diagonal/>
    </border>
    <border>
      <left style="medium">
        <color rgb="FF666666"/>
      </left>
      <right/>
      <top style="medium">
        <color rgb="FF666666"/>
      </top>
      <bottom style="medium">
        <color rgb="FF666666"/>
      </bottom>
      <diagonal/>
    </border>
    <border>
      <left/>
      <right/>
      <top style="medium">
        <color rgb="FF666666"/>
      </top>
      <bottom style="medium">
        <color rgb="FF666666"/>
      </bottom>
      <diagonal/>
    </border>
    <border>
      <left/>
      <right style="thin">
        <color rgb="FFB7B7B7"/>
      </right>
      <top style="medium">
        <color rgb="FF666666"/>
      </top>
      <bottom style="medium">
        <color rgb="FF666666"/>
      </bottom>
      <diagonal/>
    </border>
    <border>
      <left style="medium">
        <color rgb="FF666666"/>
      </left>
      <right style="thin">
        <color rgb="FFB7B7B7"/>
      </right>
      <top style="medium">
        <color rgb="FF666666"/>
      </top>
      <bottom style="medium">
        <color rgb="FF666666"/>
      </bottom>
      <diagonal/>
    </border>
    <border>
      <left style="thin">
        <color rgb="FFB7B7B7"/>
      </left>
      <right style="thin">
        <color rgb="FFB7B7B7"/>
      </right>
      <top style="medium">
        <color rgb="FF666666"/>
      </top>
      <bottom style="medium">
        <color rgb="FF666666"/>
      </bottom>
      <diagonal/>
    </border>
    <border>
      <left style="thin">
        <color rgb="FFB7B7B7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thin">
        <color rgb="FF666666"/>
      </left>
      <right/>
      <top style="thin">
        <color rgb="FF666666"/>
      </top>
      <bottom/>
      <diagonal/>
    </border>
    <border>
      <left/>
      <right/>
      <top style="thin">
        <color rgb="FF666666"/>
      </top>
      <bottom/>
      <diagonal/>
    </border>
    <border>
      <left/>
      <right style="medium">
        <color rgb="FFFFFFFF"/>
      </right>
      <top style="thin">
        <color rgb="FF666666"/>
      </top>
      <bottom/>
      <diagonal/>
    </border>
    <border>
      <left style="medium">
        <color rgb="FFFFFFFF"/>
      </left>
      <right style="medium">
        <color rgb="FFFFFFFF"/>
      </right>
      <top style="thin">
        <color rgb="FF666666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 style="medium">
        <color rgb="FF434343"/>
      </left>
      <right style="medium">
        <color rgb="FF434343"/>
      </right>
      <top style="medium">
        <color rgb="FF434343"/>
      </top>
      <bottom/>
      <diagonal/>
    </border>
    <border>
      <left style="medium">
        <color rgb="FF434343"/>
      </left>
      <right/>
      <top style="medium">
        <color rgb="FF434343"/>
      </top>
      <bottom style="thin">
        <color rgb="FF666666"/>
      </bottom>
      <diagonal/>
    </border>
    <border>
      <left/>
      <right/>
      <top style="medium">
        <color rgb="FF434343"/>
      </top>
      <bottom style="thin">
        <color rgb="FF666666"/>
      </bottom>
      <diagonal/>
    </border>
    <border>
      <left/>
      <right style="medium">
        <color rgb="FF434343"/>
      </right>
      <top style="medium">
        <color rgb="FF434343"/>
      </top>
      <bottom style="thin">
        <color rgb="FF666666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434343"/>
      </left>
      <right style="medium">
        <color rgb="FF434343"/>
      </right>
      <top/>
      <bottom/>
      <diagonal/>
    </border>
    <border>
      <left style="medium">
        <color rgb="FF434343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medium">
        <color rgb="FF434343"/>
      </right>
      <top style="thin">
        <color rgb="FF666666"/>
      </top>
      <bottom/>
      <diagonal/>
    </border>
    <border>
      <left style="medium">
        <color rgb="FF434343"/>
      </left>
      <right style="medium">
        <color rgb="FF434343"/>
      </right>
      <top/>
      <bottom style="thin">
        <color rgb="FF666666"/>
      </bottom>
      <diagonal/>
    </border>
    <border>
      <left style="medium">
        <color rgb="FF434343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 style="medium">
        <color rgb="FF434343"/>
      </right>
      <top/>
      <bottom style="thin">
        <color rgb="FF666666"/>
      </bottom>
      <diagonal/>
    </border>
    <border>
      <left/>
      <right/>
      <top/>
      <bottom style="medium">
        <color rgb="FF434343"/>
      </bottom>
      <diagonal/>
    </border>
    <border>
      <left style="medium">
        <color rgb="FF434343"/>
      </left>
      <right style="medium">
        <color rgb="FF434343"/>
      </right>
      <top style="thin">
        <color rgb="FF666666"/>
      </top>
      <bottom style="thin">
        <color rgb="FF666666"/>
      </bottom>
      <diagonal/>
    </border>
    <border>
      <left style="medium">
        <color rgb="FF434343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medium">
        <color rgb="FF434343"/>
      </right>
      <top style="thin">
        <color rgb="FF666666"/>
      </top>
      <bottom style="thin">
        <color rgb="FF666666"/>
      </bottom>
      <diagonal/>
    </border>
    <border>
      <left style="medium">
        <color rgb="FF434343"/>
      </left>
      <right style="medium">
        <color rgb="FF434343"/>
      </right>
      <top style="thin">
        <color rgb="FF666666"/>
      </top>
      <bottom style="medium">
        <color rgb="FF434343"/>
      </bottom>
      <diagonal/>
    </border>
    <border>
      <left style="medium">
        <color rgb="FF434343"/>
      </left>
      <right style="thin">
        <color rgb="FF666666"/>
      </right>
      <top style="thin">
        <color rgb="FF666666"/>
      </top>
      <bottom style="medium">
        <color rgb="FF434343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medium">
        <color rgb="FF434343"/>
      </bottom>
      <diagonal/>
    </border>
    <border>
      <left style="thin">
        <color rgb="FF666666"/>
      </left>
      <right style="medium">
        <color rgb="FF434343"/>
      </right>
      <top style="thin">
        <color rgb="FF666666"/>
      </top>
      <bottom style="medium">
        <color rgb="FF434343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3" fillId="0" borderId="4" xfId="0" applyFont="1" applyBorder="1" applyAlignment="1">
      <alignment vertical="center"/>
    </xf>
    <xf numFmtId="0" fontId="5" fillId="3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6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7" fillId="6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/>
    <xf numFmtId="0" fontId="3" fillId="0" borderId="16" xfId="0" applyFont="1" applyBorder="1"/>
    <xf numFmtId="0" fontId="3" fillId="5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6" fillId="8" borderId="21" xfId="0" applyFont="1" applyFill="1" applyBorder="1" applyAlignment="1">
      <alignment horizontal="right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/>
    </xf>
    <xf numFmtId="0" fontId="6" fillId="8" borderId="22" xfId="0" applyFont="1" applyFill="1" applyBorder="1" applyAlignment="1">
      <alignment horizontal="center" vertical="center"/>
    </xf>
    <xf numFmtId="164" fontId="6" fillId="8" borderId="20" xfId="0" applyNumberFormat="1" applyFont="1" applyFill="1" applyBorder="1" applyAlignment="1">
      <alignment vertical="center"/>
    </xf>
    <xf numFmtId="164" fontId="6" fillId="8" borderId="21" xfId="0" applyNumberFormat="1" applyFont="1" applyFill="1" applyBorder="1" applyAlignment="1">
      <alignment horizontal="right" vertical="center"/>
    </xf>
    <xf numFmtId="164" fontId="6" fillId="8" borderId="21" xfId="0" applyNumberFormat="1" applyFont="1" applyFill="1" applyBorder="1" applyAlignment="1">
      <alignment vertical="center"/>
    </xf>
    <xf numFmtId="0" fontId="7" fillId="9" borderId="21" xfId="0" applyFont="1" applyFill="1" applyBorder="1" applyAlignment="1">
      <alignment horizontal="right" vertical="center" wrapText="1"/>
    </xf>
    <xf numFmtId="0" fontId="3" fillId="9" borderId="21" xfId="0" applyFont="1" applyFill="1" applyBorder="1" applyAlignment="1">
      <alignment horizontal="center" vertical="center"/>
    </xf>
    <xf numFmtId="0" fontId="7" fillId="9" borderId="21" xfId="0" applyFont="1" applyFill="1" applyBorder="1" applyAlignment="1">
      <alignment horizontal="center" vertical="center" wrapText="1"/>
    </xf>
    <xf numFmtId="0" fontId="3" fillId="9" borderId="22" xfId="0" applyFont="1" applyFill="1" applyBorder="1" applyAlignment="1">
      <alignment horizontal="center" vertical="center"/>
    </xf>
    <xf numFmtId="164" fontId="3" fillId="9" borderId="20" xfId="0" applyNumberFormat="1" applyFont="1" applyFill="1" applyBorder="1" applyAlignment="1">
      <alignment vertical="center"/>
    </xf>
    <xf numFmtId="164" fontId="3" fillId="9" borderId="21" xfId="0" applyNumberFormat="1" applyFont="1" applyFill="1" applyBorder="1" applyAlignment="1">
      <alignment horizontal="right" vertical="center"/>
    </xf>
    <xf numFmtId="164" fontId="3" fillId="9" borderId="21" xfId="0" applyNumberFormat="1" applyFont="1" applyFill="1" applyBorder="1" applyAlignment="1">
      <alignment vertical="center"/>
    </xf>
    <xf numFmtId="0" fontId="7" fillId="0" borderId="21" xfId="0" applyFont="1" applyBorder="1" applyAlignment="1">
      <alignment horizontal="right" vertical="center" wrapText="1"/>
    </xf>
    <xf numFmtId="0" fontId="7" fillId="0" borderId="21" xfId="0" applyFont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64" fontId="3" fillId="0" borderId="20" xfId="0" applyNumberFormat="1" applyFont="1" applyBorder="1" applyAlignment="1">
      <alignment vertical="center"/>
    </xf>
    <xf numFmtId="164" fontId="3" fillId="0" borderId="21" xfId="0" applyNumberFormat="1" applyFont="1" applyBorder="1" applyAlignment="1">
      <alignment horizontal="right" vertical="center"/>
    </xf>
    <xf numFmtId="164" fontId="3" fillId="0" borderId="21" xfId="0" applyNumberFormat="1" applyFont="1" applyBorder="1" applyAlignment="1">
      <alignment vertical="center"/>
    </xf>
    <xf numFmtId="3" fontId="6" fillId="8" borderId="21" xfId="0" applyNumberFormat="1" applyFont="1" applyFill="1" applyBorder="1" applyAlignment="1">
      <alignment horizontal="center" vertical="center"/>
    </xf>
    <xf numFmtId="3" fontId="3" fillId="9" borderId="21" xfId="0" applyNumberFormat="1" applyFont="1" applyFill="1" applyBorder="1" applyAlignment="1">
      <alignment horizontal="center" vertical="center"/>
    </xf>
    <xf numFmtId="9" fontId="6" fillId="8" borderId="21" xfId="0" applyNumberFormat="1" applyFont="1" applyFill="1" applyBorder="1" applyAlignment="1">
      <alignment horizontal="center" vertical="center"/>
    </xf>
    <xf numFmtId="9" fontId="6" fillId="8" borderId="22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6" fillId="8" borderId="24" xfId="0" applyFont="1" applyFill="1" applyBorder="1" applyAlignment="1">
      <alignment horizontal="center" vertical="center"/>
    </xf>
    <xf numFmtId="0" fontId="3" fillId="9" borderId="29" xfId="0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vertical="center"/>
    </xf>
    <xf numFmtId="0" fontId="3" fillId="10" borderId="21" xfId="0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horizontal="center" vertical="center"/>
    </xf>
    <xf numFmtId="164" fontId="4" fillId="10" borderId="20" xfId="0" applyNumberFormat="1" applyFont="1" applyFill="1" applyBorder="1" applyAlignment="1">
      <alignment vertical="center"/>
    </xf>
    <xf numFmtId="0" fontId="7" fillId="6" borderId="34" xfId="0" applyFont="1" applyFill="1" applyBorder="1" applyAlignment="1">
      <alignment vertical="center" wrapText="1"/>
    </xf>
    <xf numFmtId="0" fontId="1" fillId="6" borderId="34" xfId="0" applyFont="1" applyFill="1" applyBorder="1" applyAlignment="1">
      <alignment horizontal="center" vertical="center" wrapText="1"/>
    </xf>
    <xf numFmtId="0" fontId="1" fillId="7" borderId="42" xfId="0" applyFont="1" applyFill="1" applyBorder="1" applyAlignment="1">
      <alignment horizontal="center" vertical="center" wrapText="1"/>
    </xf>
    <xf numFmtId="0" fontId="8" fillId="7" borderId="42" xfId="0" applyFont="1" applyFill="1" applyBorder="1" applyAlignment="1">
      <alignment horizontal="center" vertical="center"/>
    </xf>
    <xf numFmtId="0" fontId="1" fillId="8" borderId="43" xfId="0" applyFont="1" applyFill="1" applyBorder="1" applyAlignment="1">
      <alignment horizontal="right" vertical="center" wrapText="1"/>
    </xf>
    <xf numFmtId="164" fontId="1" fillId="8" borderId="47" xfId="0" applyNumberFormat="1" applyFont="1" applyFill="1" applyBorder="1" applyAlignment="1">
      <alignment horizontal="right" vertical="center" wrapText="1"/>
    </xf>
    <xf numFmtId="164" fontId="1" fillId="8" borderId="43" xfId="0" applyNumberFormat="1" applyFont="1" applyFill="1" applyBorder="1" applyAlignment="1">
      <alignment horizontal="right" vertical="center" wrapText="1"/>
    </xf>
    <xf numFmtId="164" fontId="7" fillId="8" borderId="48" xfId="0" applyNumberFormat="1" applyFont="1" applyFill="1" applyBorder="1" applyAlignment="1">
      <alignment horizontal="right" vertical="center" wrapText="1"/>
    </xf>
    <xf numFmtId="164" fontId="7" fillId="8" borderId="47" xfId="0" applyNumberFormat="1" applyFont="1" applyFill="1" applyBorder="1" applyAlignment="1">
      <alignment horizontal="right" vertical="center" wrapText="1"/>
    </xf>
    <xf numFmtId="164" fontId="7" fillId="8" borderId="43" xfId="0" applyNumberFormat="1" applyFont="1" applyFill="1" applyBorder="1" applyAlignment="1">
      <alignment horizontal="right" vertical="center" wrapText="1"/>
    </xf>
    <xf numFmtId="0" fontId="7" fillId="9" borderId="49" xfId="0" applyFont="1" applyFill="1" applyBorder="1" applyAlignment="1">
      <alignment horizontal="right" vertical="center" wrapText="1"/>
    </xf>
    <xf numFmtId="164" fontId="7" fillId="9" borderId="53" xfId="0" applyNumberFormat="1" applyFont="1" applyFill="1" applyBorder="1" applyAlignment="1">
      <alignment horizontal="right" vertical="center" wrapText="1"/>
    </xf>
    <xf numFmtId="164" fontId="7" fillId="9" borderId="49" xfId="0" applyNumberFormat="1" applyFont="1" applyFill="1" applyBorder="1" applyAlignment="1">
      <alignment horizontal="right" vertical="center" wrapText="1"/>
    </xf>
    <xf numFmtId="164" fontId="7" fillId="9" borderId="54" xfId="0" applyNumberFormat="1" applyFont="1" applyFill="1" applyBorder="1" applyAlignment="1">
      <alignment horizontal="right" vertical="center" wrapText="1"/>
    </xf>
    <xf numFmtId="0" fontId="7" fillId="0" borderId="49" xfId="0" applyFont="1" applyBorder="1" applyAlignment="1">
      <alignment horizontal="right" vertical="center" wrapText="1"/>
    </xf>
    <xf numFmtId="0" fontId="7" fillId="0" borderId="49" xfId="0" applyFont="1" applyBorder="1" applyAlignment="1">
      <alignment vertical="center" wrapText="1"/>
    </xf>
    <xf numFmtId="0" fontId="7" fillId="0" borderId="50" xfId="0" applyFont="1" applyBorder="1" applyAlignment="1">
      <alignment vertical="center" wrapText="1"/>
    </xf>
    <xf numFmtId="164" fontId="7" fillId="0" borderId="53" xfId="0" applyNumberFormat="1" applyFont="1" applyBorder="1" applyAlignment="1">
      <alignment horizontal="right" vertical="center" wrapText="1"/>
    </xf>
    <xf numFmtId="164" fontId="7" fillId="0" borderId="49" xfId="0" applyNumberFormat="1" applyFont="1" applyBorder="1" applyAlignment="1">
      <alignment horizontal="right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9" borderId="49" xfId="0" applyFont="1" applyFill="1" applyBorder="1" applyAlignment="1">
      <alignment vertical="center" wrapText="1"/>
    </xf>
    <xf numFmtId="0" fontId="1" fillId="8" borderId="49" xfId="0" applyFont="1" applyFill="1" applyBorder="1" applyAlignment="1">
      <alignment horizontal="right" vertical="center" wrapText="1"/>
    </xf>
    <xf numFmtId="164" fontId="1" fillId="8" borderId="53" xfId="0" applyNumberFormat="1" applyFont="1" applyFill="1" applyBorder="1" applyAlignment="1">
      <alignment horizontal="right" vertical="center" wrapText="1"/>
    </xf>
    <xf numFmtId="164" fontId="1" fillId="8" borderId="49" xfId="0" applyNumberFormat="1" applyFont="1" applyFill="1" applyBorder="1" applyAlignment="1">
      <alignment horizontal="right" vertical="center" wrapText="1"/>
    </xf>
    <xf numFmtId="164" fontId="7" fillId="8" borderId="54" xfId="0" applyNumberFormat="1" applyFont="1" applyFill="1" applyBorder="1" applyAlignment="1">
      <alignment horizontal="right" vertical="center" wrapText="1"/>
    </xf>
    <xf numFmtId="164" fontId="7" fillId="8" borderId="53" xfId="0" applyNumberFormat="1" applyFont="1" applyFill="1" applyBorder="1" applyAlignment="1">
      <alignment horizontal="right" vertical="center" wrapText="1"/>
    </xf>
    <xf numFmtId="164" fontId="7" fillId="8" borderId="49" xfId="0" applyNumberFormat="1" applyFont="1" applyFill="1" applyBorder="1" applyAlignment="1">
      <alignment horizontal="right" vertical="center" wrapText="1"/>
    </xf>
    <xf numFmtId="164" fontId="7" fillId="0" borderId="55" xfId="0" applyNumberFormat="1" applyFont="1" applyBorder="1" applyAlignment="1">
      <alignment horizontal="right" vertical="center" wrapText="1"/>
    </xf>
    <xf numFmtId="164" fontId="7" fillId="0" borderId="34" xfId="0" applyNumberFormat="1" applyFont="1" applyBorder="1" applyAlignment="1">
      <alignment horizontal="right" vertical="center" wrapText="1"/>
    </xf>
    <xf numFmtId="164" fontId="7" fillId="9" borderId="50" xfId="0" applyNumberFormat="1" applyFont="1" applyFill="1" applyBorder="1" applyAlignment="1">
      <alignment horizontal="right" vertical="center" wrapText="1"/>
    </xf>
    <xf numFmtId="4" fontId="7" fillId="0" borderId="21" xfId="0" applyNumberFormat="1" applyFont="1" applyBorder="1" applyAlignment="1">
      <alignment vertical="center" wrapText="1"/>
    </xf>
    <xf numFmtId="164" fontId="7" fillId="9" borderId="56" xfId="0" applyNumberFormat="1" applyFont="1" applyFill="1" applyBorder="1" applyAlignment="1">
      <alignment horizontal="right" vertical="center" wrapText="1"/>
    </xf>
    <xf numFmtId="164" fontId="7" fillId="0" borderId="47" xfId="0" applyNumberFormat="1" applyFont="1" applyBorder="1" applyAlignment="1">
      <alignment horizontal="right" vertical="center" wrapText="1"/>
    </xf>
    <xf numFmtId="164" fontId="7" fillId="0" borderId="43" xfId="0" applyNumberFormat="1" applyFont="1" applyBorder="1" applyAlignment="1">
      <alignment horizontal="right" vertical="center" wrapText="1"/>
    </xf>
    <xf numFmtId="0" fontId="7" fillId="0" borderId="34" xfId="0" applyFont="1" applyBorder="1" applyAlignment="1">
      <alignment horizontal="right" vertical="center" wrapText="1"/>
    </xf>
    <xf numFmtId="0" fontId="7" fillId="0" borderId="34" xfId="0" applyFont="1" applyBorder="1" applyAlignment="1">
      <alignment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 wrapText="1"/>
    </xf>
    <xf numFmtId="164" fontId="7" fillId="9" borderId="57" xfId="0" applyNumberFormat="1" applyFont="1" applyFill="1" applyBorder="1" applyAlignment="1">
      <alignment horizontal="right" vertical="center" wrapText="1"/>
    </xf>
    <xf numFmtId="164" fontId="1" fillId="10" borderId="61" xfId="0" applyNumberFormat="1" applyFont="1" applyFill="1" applyBorder="1" applyAlignment="1">
      <alignment horizontal="right" vertical="center" wrapText="1"/>
    </xf>
    <xf numFmtId="164" fontId="1" fillId="10" borderId="62" xfId="0" applyNumberFormat="1" applyFont="1" applyFill="1" applyBorder="1" applyAlignment="1">
      <alignment horizontal="right" vertical="center" wrapText="1"/>
    </xf>
    <xf numFmtId="164" fontId="1" fillId="10" borderId="63" xfId="0" applyNumberFormat="1" applyFont="1" applyFill="1" applyBorder="1" applyAlignment="1">
      <alignment horizontal="right" vertical="center" wrapText="1"/>
    </xf>
    <xf numFmtId="0" fontId="4" fillId="0" borderId="66" xfId="0" applyFont="1" applyBorder="1" applyAlignment="1">
      <alignment vertical="center" wrapText="1"/>
    </xf>
    <xf numFmtId="0" fontId="4" fillId="0" borderId="67" xfId="0" applyFont="1" applyBorder="1" applyAlignment="1">
      <alignment vertical="center" wrapText="1"/>
    </xf>
    <xf numFmtId="0" fontId="4" fillId="0" borderId="69" xfId="0" applyFont="1" applyBorder="1" applyAlignment="1">
      <alignment vertical="center" wrapText="1"/>
    </xf>
    <xf numFmtId="0" fontId="4" fillId="7" borderId="42" xfId="0" applyFont="1" applyFill="1" applyBorder="1" applyAlignment="1">
      <alignment horizontal="center" vertical="center" wrapText="1"/>
    </xf>
    <xf numFmtId="0" fontId="3" fillId="0" borderId="82" xfId="0" applyFont="1" applyBorder="1" applyAlignment="1">
      <alignment vertical="center"/>
    </xf>
    <xf numFmtId="0" fontId="3" fillId="0" borderId="82" xfId="0" applyFont="1" applyBorder="1" applyAlignment="1">
      <alignment vertical="center" wrapText="1"/>
    </xf>
    <xf numFmtId="0" fontId="3" fillId="0" borderId="82" xfId="0" applyFont="1" applyBorder="1" applyAlignment="1">
      <alignment horizontal="center" vertical="center"/>
    </xf>
    <xf numFmtId="164" fontId="3" fillId="0" borderId="82" xfId="0" applyNumberFormat="1" applyFont="1" applyBorder="1" applyAlignment="1">
      <alignment vertical="center" wrapText="1"/>
    </xf>
    <xf numFmtId="164" fontId="3" fillId="0" borderId="83" xfId="0" applyNumberFormat="1" applyFont="1" applyBorder="1" applyAlignment="1">
      <alignment vertical="center" wrapText="1"/>
    </xf>
    <xf numFmtId="164" fontId="3" fillId="0" borderId="42" xfId="0" applyNumberFormat="1" applyFont="1" applyBorder="1" applyAlignment="1">
      <alignment vertical="center" wrapText="1"/>
    </xf>
    <xf numFmtId="164" fontId="4" fillId="0" borderId="84" xfId="0" applyNumberFormat="1" applyFont="1" applyBorder="1" applyAlignment="1">
      <alignment vertical="center" wrapText="1"/>
    </xf>
    <xf numFmtId="164" fontId="3" fillId="0" borderId="83" xfId="0" applyNumberFormat="1" applyFont="1" applyBorder="1" applyAlignment="1">
      <alignment vertical="center"/>
    </xf>
    <xf numFmtId="164" fontId="3" fillId="0" borderId="42" xfId="0" applyNumberFormat="1" applyFont="1" applyBorder="1" applyAlignment="1">
      <alignment vertical="center"/>
    </xf>
    <xf numFmtId="164" fontId="4" fillId="0" borderId="84" xfId="0" applyNumberFormat="1" applyFont="1" applyBorder="1" applyAlignment="1">
      <alignment vertical="center"/>
    </xf>
    <xf numFmtId="10" fontId="3" fillId="0" borderId="0" xfId="0" applyNumberFormat="1" applyFont="1" applyAlignment="1">
      <alignment vertical="center"/>
    </xf>
    <xf numFmtId="164" fontId="3" fillId="0" borderId="82" xfId="0" applyNumberFormat="1" applyFont="1" applyBorder="1" applyAlignment="1">
      <alignment horizontal="right" vertical="center" wrapText="1"/>
    </xf>
    <xf numFmtId="164" fontId="3" fillId="0" borderId="83" xfId="0" applyNumberFormat="1" applyFont="1" applyBorder="1" applyAlignment="1">
      <alignment horizontal="right" vertical="center" wrapText="1"/>
    </xf>
    <xf numFmtId="164" fontId="3" fillId="0" borderId="42" xfId="0" applyNumberFormat="1" applyFont="1" applyBorder="1" applyAlignment="1">
      <alignment horizontal="right" vertical="center" wrapText="1"/>
    </xf>
    <xf numFmtId="164" fontId="4" fillId="0" borderId="84" xfId="0" applyNumberFormat="1" applyFont="1" applyBorder="1" applyAlignment="1">
      <alignment horizontal="right" vertical="center" wrapText="1"/>
    </xf>
    <xf numFmtId="164" fontId="3" fillId="0" borderId="82" xfId="0" applyNumberFormat="1" applyFont="1" applyBorder="1" applyAlignment="1">
      <alignment vertical="center"/>
    </xf>
    <xf numFmtId="0" fontId="9" fillId="10" borderId="85" xfId="0" applyFont="1" applyFill="1" applyBorder="1" applyAlignment="1">
      <alignment vertical="center" wrapText="1"/>
    </xf>
    <xf numFmtId="0" fontId="3" fillId="10" borderId="85" xfId="0" applyFont="1" applyFill="1" applyBorder="1" applyAlignment="1">
      <alignment vertical="center"/>
    </xf>
    <xf numFmtId="0" fontId="3" fillId="10" borderId="85" xfId="0" applyFont="1" applyFill="1" applyBorder="1" applyAlignment="1">
      <alignment horizontal="center" vertical="center"/>
    </xf>
    <xf numFmtId="164" fontId="4" fillId="10" borderId="85" xfId="0" applyNumberFormat="1" applyFont="1" applyFill="1" applyBorder="1" applyAlignment="1">
      <alignment horizontal="right" vertical="center" wrapText="1"/>
    </xf>
    <xf numFmtId="164" fontId="4" fillId="10" borderId="86" xfId="0" applyNumberFormat="1" applyFont="1" applyFill="1" applyBorder="1" applyAlignment="1">
      <alignment horizontal="right" vertical="center" wrapText="1"/>
    </xf>
    <xf numFmtId="164" fontId="4" fillId="10" borderId="87" xfId="0" applyNumberFormat="1" applyFont="1" applyFill="1" applyBorder="1" applyAlignment="1">
      <alignment horizontal="right" vertical="center" wrapText="1"/>
    </xf>
    <xf numFmtId="164" fontId="4" fillId="10" borderId="88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Alignment="1">
      <alignment horizontal="right" vertical="center" wrapText="1"/>
    </xf>
    <xf numFmtId="0" fontId="3" fillId="0" borderId="89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3" fillId="0" borderId="90" xfId="0" applyFont="1" applyBorder="1" applyAlignment="1">
      <alignment vertical="center"/>
    </xf>
    <xf numFmtId="0" fontId="3" fillId="0" borderId="91" xfId="0" applyFont="1" applyBorder="1" applyAlignment="1">
      <alignment vertical="center"/>
    </xf>
    <xf numFmtId="0" fontId="4" fillId="0" borderId="92" xfId="0" applyFont="1" applyBorder="1" applyAlignment="1">
      <alignment vertical="center" wrapText="1"/>
    </xf>
    <xf numFmtId="0" fontId="4" fillId="0" borderId="91" xfId="0" applyFont="1" applyBorder="1" applyAlignment="1">
      <alignment vertical="center" wrapText="1"/>
    </xf>
    <xf numFmtId="0" fontId="4" fillId="0" borderId="93" xfId="0" applyFont="1" applyBorder="1" applyAlignment="1">
      <alignment vertical="center" wrapText="1"/>
    </xf>
    <xf numFmtId="0" fontId="3" fillId="0" borderId="93" xfId="0" applyFont="1" applyBorder="1" applyAlignment="1">
      <alignment vertical="center"/>
    </xf>
    <xf numFmtId="0" fontId="3" fillId="0" borderId="94" xfId="0" applyFont="1" applyBorder="1" applyAlignment="1">
      <alignment vertical="center"/>
    </xf>
    <xf numFmtId="0" fontId="3" fillId="0" borderId="95" xfId="0" applyFont="1" applyBorder="1" applyAlignment="1">
      <alignment vertical="center"/>
    </xf>
    <xf numFmtId="0" fontId="3" fillId="0" borderId="9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13" borderId="42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vertical="center"/>
    </xf>
    <xf numFmtId="0" fontId="11" fillId="0" borderId="42" xfId="0" applyFont="1" applyBorder="1" applyAlignment="1">
      <alignment horizontal="center" vertical="center"/>
    </xf>
    <xf numFmtId="164" fontId="11" fillId="0" borderId="42" xfId="0" applyNumberFormat="1" applyFont="1" applyBorder="1" applyAlignment="1">
      <alignment vertical="center"/>
    </xf>
    <xf numFmtId="0" fontId="12" fillId="13" borderId="42" xfId="0" applyFont="1" applyFill="1" applyBorder="1" applyAlignment="1">
      <alignment vertical="center"/>
    </xf>
    <xf numFmtId="164" fontId="12" fillId="13" borderId="42" xfId="0" applyNumberFormat="1" applyFont="1" applyFill="1" applyBorder="1" applyAlignment="1">
      <alignment vertical="center"/>
    </xf>
    <xf numFmtId="0" fontId="7" fillId="6" borderId="99" xfId="0" applyFont="1" applyFill="1" applyBorder="1" applyAlignment="1">
      <alignment vertical="center" wrapText="1"/>
    </xf>
    <xf numFmtId="0" fontId="1" fillId="6" borderId="0" xfId="0" applyFont="1" applyFill="1" applyAlignment="1">
      <alignment horizontal="center" vertical="center" wrapText="1"/>
    </xf>
    <xf numFmtId="0" fontId="1" fillId="7" borderId="110" xfId="0" applyFont="1" applyFill="1" applyBorder="1" applyAlignment="1">
      <alignment horizontal="center" vertical="center" wrapText="1"/>
    </xf>
    <xf numFmtId="0" fontId="1" fillId="7" borderId="113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right" vertical="center" wrapText="1"/>
    </xf>
    <xf numFmtId="4" fontId="1" fillId="8" borderId="114" xfId="0" applyNumberFormat="1" applyFont="1" applyFill="1" applyBorder="1" applyAlignment="1">
      <alignment vertical="center" wrapText="1"/>
    </xf>
    <xf numFmtId="4" fontId="7" fillId="9" borderId="114" xfId="0" applyNumberFormat="1" applyFont="1" applyFill="1" applyBorder="1" applyAlignment="1">
      <alignment vertical="center" wrapText="1"/>
    </xf>
    <xf numFmtId="0" fontId="7" fillId="9" borderId="9" xfId="0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3" xfId="0" applyFont="1" applyBorder="1" applyAlignment="1">
      <alignment vertical="center" wrapText="1"/>
    </xf>
    <xf numFmtId="4" fontId="7" fillId="0" borderId="114" xfId="0" applyNumberFormat="1" applyFont="1" applyBorder="1" applyAlignment="1">
      <alignment vertical="center" wrapText="1"/>
    </xf>
    <xf numFmtId="0" fontId="7" fillId="0" borderId="109" xfId="0" applyFont="1" applyBorder="1" applyAlignment="1">
      <alignment horizontal="right" vertical="center" wrapText="1"/>
    </xf>
    <xf numFmtId="0" fontId="7" fillId="0" borderId="112" xfId="0" applyFont="1" applyBorder="1" applyAlignment="1">
      <alignment vertical="center" wrapText="1"/>
    </xf>
    <xf numFmtId="0" fontId="7" fillId="0" borderId="113" xfId="0" applyFont="1" applyBorder="1" applyAlignment="1">
      <alignment horizontal="center" vertical="center" wrapText="1"/>
    </xf>
    <xf numFmtId="0" fontId="7" fillId="0" borderId="113" xfId="0" applyFont="1" applyBorder="1" applyAlignment="1">
      <alignment vertical="center" wrapText="1"/>
    </xf>
    <xf numFmtId="0" fontId="7" fillId="9" borderId="113" xfId="0" applyFont="1" applyFill="1" applyBorder="1" applyAlignment="1">
      <alignment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112" xfId="0" applyFont="1" applyBorder="1" applyAlignment="1">
      <alignment horizontal="center" vertical="center" wrapText="1"/>
    </xf>
    <xf numFmtId="0" fontId="7" fillId="9" borderId="101" xfId="0" applyFont="1" applyFill="1" applyBorder="1" applyAlignment="1">
      <alignment horizontal="right" vertical="center" wrapText="1"/>
    </xf>
    <xf numFmtId="4" fontId="7" fillId="9" borderId="116" xfId="0" applyNumberFormat="1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4" fontId="7" fillId="0" borderId="5" xfId="0" applyNumberFormat="1" applyFont="1" applyBorder="1" applyAlignment="1">
      <alignment vertical="center" wrapText="1"/>
    </xf>
    <xf numFmtId="4" fontId="7" fillId="9" borderId="5" xfId="0" applyNumberFormat="1" applyFont="1" applyFill="1" applyBorder="1" applyAlignment="1">
      <alignment vertical="center" wrapText="1"/>
    </xf>
    <xf numFmtId="4" fontId="1" fillId="10" borderId="110" xfId="0" applyNumberFormat="1" applyFont="1" applyFill="1" applyBorder="1" applyAlignment="1">
      <alignment vertical="center" wrapText="1"/>
    </xf>
    <xf numFmtId="4" fontId="1" fillId="8" borderId="113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/>
    <xf numFmtId="0" fontId="7" fillId="9" borderId="18" xfId="0" applyFont="1" applyFill="1" applyBorder="1" applyAlignment="1">
      <alignment vertical="center" wrapText="1"/>
    </xf>
    <xf numFmtId="0" fontId="1" fillId="10" borderId="18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1" fillId="7" borderId="23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1" fillId="7" borderId="36" xfId="0" applyFont="1" applyFill="1" applyBorder="1" applyAlignment="1">
      <alignment horizontal="center" vertical="center" wrapText="1"/>
    </xf>
    <xf numFmtId="0" fontId="2" fillId="0" borderId="41" xfId="0" applyFont="1" applyBorder="1"/>
    <xf numFmtId="0" fontId="1" fillId="8" borderId="44" xfId="0" applyFont="1" applyFill="1" applyBorder="1" applyAlignment="1">
      <alignment vertical="center" wrapText="1"/>
    </xf>
    <xf numFmtId="0" fontId="2" fillId="0" borderId="45" xfId="0" applyFont="1" applyBorder="1"/>
    <xf numFmtId="0" fontId="2" fillId="0" borderId="46" xfId="0" applyFont="1" applyBorder="1"/>
    <xf numFmtId="0" fontId="7" fillId="9" borderId="50" xfId="0" applyFont="1" applyFill="1" applyBorder="1" applyAlignment="1">
      <alignment vertical="center" wrapText="1"/>
    </xf>
    <xf numFmtId="0" fontId="2" fillId="0" borderId="51" xfId="0" applyFont="1" applyBorder="1"/>
    <xf numFmtId="0" fontId="2" fillId="0" borderId="52" xfId="0" applyFont="1" applyBorder="1"/>
    <xf numFmtId="0" fontId="7" fillId="9" borderId="50" xfId="0" applyFont="1" applyFill="1" applyBorder="1" applyAlignment="1">
      <alignment horizontal="center" vertical="center" wrapText="1"/>
    </xf>
    <xf numFmtId="0" fontId="1" fillId="8" borderId="50" xfId="0" applyFont="1" applyFill="1" applyBorder="1" applyAlignment="1">
      <alignment vertical="center" wrapText="1"/>
    </xf>
    <xf numFmtId="0" fontId="2" fillId="0" borderId="40" xfId="0" applyFont="1" applyBorder="1"/>
    <xf numFmtId="0" fontId="1" fillId="10" borderId="58" xfId="0" applyFont="1" applyFill="1" applyBorder="1" applyAlignment="1">
      <alignment horizontal="center" vertical="center" wrapText="1"/>
    </xf>
    <xf numFmtId="0" fontId="2" fillId="0" borderId="59" xfId="0" applyFont="1" applyBorder="1"/>
    <xf numFmtId="0" fontId="2" fillId="0" borderId="60" xfId="0" applyFont="1" applyBorder="1"/>
    <xf numFmtId="0" fontId="1" fillId="7" borderId="37" xfId="0" applyFont="1" applyFill="1" applyBorder="1" applyAlignment="1">
      <alignment horizontal="center" vertical="center" wrapText="1"/>
    </xf>
    <xf numFmtId="0" fontId="2" fillId="0" borderId="39" xfId="0" applyFont="1" applyBorder="1"/>
    <xf numFmtId="0" fontId="8" fillId="7" borderId="36" xfId="0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 vertical="center" wrapText="1"/>
    </xf>
    <xf numFmtId="0" fontId="2" fillId="0" borderId="33" xfId="0" applyFont="1" applyBorder="1"/>
    <xf numFmtId="0" fontId="2" fillId="0" borderId="35" xfId="0" applyFont="1" applyBorder="1"/>
    <xf numFmtId="0" fontId="2" fillId="0" borderId="38" xfId="0" applyFont="1" applyBorder="1"/>
    <xf numFmtId="0" fontId="8" fillId="7" borderId="37" xfId="0" applyFont="1" applyFill="1" applyBorder="1" applyAlignment="1">
      <alignment horizontal="center" vertical="center" wrapText="1"/>
    </xf>
    <xf numFmtId="0" fontId="8" fillId="11" borderId="36" xfId="0" applyFont="1" applyFill="1" applyBorder="1" applyAlignment="1">
      <alignment horizontal="center" vertical="center" wrapText="1"/>
    </xf>
    <xf numFmtId="0" fontId="1" fillId="9" borderId="36" xfId="0" applyFont="1" applyFill="1" applyBorder="1" applyAlignment="1">
      <alignment horizontal="center" vertical="center" wrapText="1"/>
    </xf>
    <xf numFmtId="0" fontId="8" fillId="7" borderId="37" xfId="0" applyFont="1" applyFill="1" applyBorder="1" applyAlignment="1">
      <alignment horizontal="center" vertical="center"/>
    </xf>
    <xf numFmtId="0" fontId="4" fillId="7" borderId="36" xfId="0" applyFont="1" applyFill="1" applyBorder="1" applyAlignment="1">
      <alignment horizontal="center" vertical="center" wrapText="1"/>
    </xf>
    <xf numFmtId="0" fontId="2" fillId="0" borderId="72" xfId="0" applyFont="1" applyBorder="1"/>
    <xf numFmtId="0" fontId="2" fillId="0" borderId="73" xfId="0" applyFont="1" applyBorder="1"/>
    <xf numFmtId="0" fontId="4" fillId="7" borderId="71" xfId="0" applyFont="1" applyFill="1" applyBorder="1" applyAlignment="1">
      <alignment horizontal="center" vertical="center" wrapText="1"/>
    </xf>
    <xf numFmtId="0" fontId="4" fillId="11" borderId="0" xfId="0" applyFont="1" applyFill="1" applyAlignment="1">
      <alignment horizontal="center" vertical="center" wrapText="1"/>
    </xf>
    <xf numFmtId="0" fontId="2" fillId="0" borderId="81" xfId="0" applyFont="1" applyBorder="1"/>
    <xf numFmtId="0" fontId="2" fillId="0" borderId="79" xfId="0" applyFont="1" applyBorder="1"/>
    <xf numFmtId="0" fontId="4" fillId="7" borderId="37" xfId="0" applyFont="1" applyFill="1" applyBorder="1" applyAlignment="1">
      <alignment horizontal="center" vertical="center" wrapText="1"/>
    </xf>
    <xf numFmtId="0" fontId="4" fillId="11" borderId="77" xfId="0" applyFont="1" applyFill="1" applyBorder="1" applyAlignment="1">
      <alignment horizontal="center" vertical="center" wrapText="1"/>
    </xf>
    <xf numFmtId="0" fontId="2" fillId="0" borderId="80" xfId="0" applyFont="1" applyBorder="1"/>
    <xf numFmtId="0" fontId="4" fillId="7" borderId="76" xfId="0" applyFont="1" applyFill="1" applyBorder="1" applyAlignment="1">
      <alignment horizontal="center" vertical="center" wrapText="1"/>
    </xf>
    <xf numFmtId="0" fontId="4" fillId="0" borderId="92" xfId="0" applyFont="1" applyBorder="1" applyAlignment="1">
      <alignment vertical="center" wrapText="1"/>
    </xf>
    <xf numFmtId="0" fontId="2" fillId="0" borderId="74" xfId="0" applyFont="1" applyBorder="1"/>
    <xf numFmtId="0" fontId="4" fillId="0" borderId="64" xfId="0" applyFont="1" applyBorder="1" applyAlignment="1">
      <alignment vertical="center" wrapText="1"/>
    </xf>
    <xf numFmtId="0" fontId="2" fillId="0" borderId="65" xfId="0" applyFont="1" applyBorder="1"/>
    <xf numFmtId="0" fontId="4" fillId="7" borderId="70" xfId="0" applyFont="1" applyFill="1" applyBorder="1" applyAlignment="1">
      <alignment horizontal="center" vertical="center" wrapText="1"/>
    </xf>
    <xf numFmtId="0" fontId="2" fillId="0" borderId="75" xfId="0" applyFont="1" applyBorder="1"/>
    <xf numFmtId="0" fontId="2" fillId="0" borderId="78" xfId="0" applyFont="1" applyBorder="1"/>
    <xf numFmtId="0" fontId="1" fillId="6" borderId="97" xfId="0" applyFont="1" applyFill="1" applyBorder="1" applyAlignment="1">
      <alignment horizontal="center" vertical="center" wrapText="1"/>
    </xf>
    <xf numFmtId="0" fontId="2" fillId="0" borderId="98" xfId="0" applyFont="1" applyBorder="1"/>
    <xf numFmtId="0" fontId="2" fillId="0" borderId="100" xfId="0" applyFont="1" applyBorder="1"/>
    <xf numFmtId="0" fontId="1" fillId="7" borderId="101" xfId="0" applyFont="1" applyFill="1" applyBorder="1" applyAlignment="1">
      <alignment horizontal="center" vertical="center" wrapText="1"/>
    </xf>
    <xf numFmtId="0" fontId="2" fillId="0" borderId="105" xfId="0" applyFont="1" applyBorder="1"/>
    <xf numFmtId="0" fontId="2" fillId="0" borderId="109" xfId="0" applyFont="1" applyBorder="1"/>
    <xf numFmtId="0" fontId="1" fillId="7" borderId="102" xfId="0" applyFont="1" applyFill="1" applyBorder="1" applyAlignment="1">
      <alignment horizontal="center" vertical="center" wrapText="1"/>
    </xf>
    <xf numFmtId="0" fontId="2" fillId="0" borderId="106" xfId="0" applyFont="1" applyBorder="1"/>
    <xf numFmtId="0" fontId="2" fillId="0" borderId="110" xfId="0" applyFont="1" applyBorder="1"/>
    <xf numFmtId="0" fontId="1" fillId="7" borderId="97" xfId="0" applyFont="1" applyFill="1" applyBorder="1" applyAlignment="1">
      <alignment horizontal="center" vertical="center" wrapText="1"/>
    </xf>
    <xf numFmtId="0" fontId="2" fillId="0" borderId="115" xfId="0" applyFont="1" applyBorder="1"/>
    <xf numFmtId="0" fontId="2" fillId="0" borderId="103" xfId="0" applyFont="1" applyBorder="1"/>
    <xf numFmtId="0" fontId="1" fillId="9" borderId="102" xfId="0" applyFont="1" applyFill="1" applyBorder="1" applyAlignment="1">
      <alignment horizontal="center" vertical="center" wrapText="1"/>
    </xf>
    <xf numFmtId="0" fontId="1" fillId="7" borderId="108" xfId="0" applyFont="1" applyFill="1" applyBorder="1" applyAlignment="1">
      <alignment horizontal="center" vertical="center" wrapText="1"/>
    </xf>
    <xf numFmtId="0" fontId="2" fillId="0" borderId="112" xfId="0" applyFont="1" applyBorder="1"/>
    <xf numFmtId="0" fontId="1" fillId="5" borderId="104" xfId="0" applyFont="1" applyFill="1" applyBorder="1" applyAlignment="1">
      <alignment horizontal="center" vertical="center" wrapText="1"/>
    </xf>
    <xf numFmtId="0" fontId="7" fillId="9" borderId="97" xfId="0" applyFont="1" applyFill="1" applyBorder="1" applyAlignment="1">
      <alignment vertical="center" wrapText="1"/>
    </xf>
    <xf numFmtId="0" fontId="1" fillId="8" borderId="97" xfId="0" applyFont="1" applyFill="1" applyBorder="1" applyAlignment="1">
      <alignment vertical="center" wrapText="1"/>
    </xf>
    <xf numFmtId="0" fontId="7" fillId="9" borderId="107" xfId="0" applyFont="1" applyFill="1" applyBorder="1" applyAlignment="1">
      <alignment vertical="center" wrapText="1"/>
    </xf>
    <xf numFmtId="0" fontId="2" fillId="0" borderId="108" xfId="0" applyFont="1" applyBorder="1"/>
    <xf numFmtId="0" fontId="13" fillId="10" borderId="117" xfId="0" applyFont="1" applyFill="1" applyBorder="1" applyAlignment="1">
      <alignment horizontal="center" vertical="center" wrapText="1"/>
    </xf>
    <xf numFmtId="3" fontId="14" fillId="10" borderId="117" xfId="0" applyNumberFormat="1" applyFont="1" applyFill="1" applyBorder="1" applyAlignment="1">
      <alignment vertical="center" wrapText="1"/>
    </xf>
    <xf numFmtId="0" fontId="1" fillId="7" borderId="118" xfId="0" applyFont="1" applyFill="1" applyBorder="1" applyAlignment="1">
      <alignment horizontal="center" vertical="center" wrapText="1"/>
    </xf>
    <xf numFmtId="0" fontId="2" fillId="0" borderId="118" xfId="0" applyFont="1" applyBorder="1"/>
    <xf numFmtId="0" fontId="1" fillId="7" borderId="104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15" xfId="0" applyFont="1" applyFill="1" applyBorder="1" applyAlignment="1">
      <alignment horizontal="center" vertical="center" wrapText="1"/>
    </xf>
    <xf numFmtId="0" fontId="2" fillId="0" borderId="111" xfId="0" applyFont="1" applyBorder="1"/>
    <xf numFmtId="0" fontId="7" fillId="9" borderId="97" xfId="0" applyFont="1" applyFill="1" applyBorder="1" applyAlignment="1">
      <alignment horizontal="center" vertical="center" wrapText="1"/>
    </xf>
    <xf numFmtId="0" fontId="15" fillId="0" borderId="19" xfId="0" applyFont="1" applyBorder="1"/>
    <xf numFmtId="0" fontId="15" fillId="0" borderId="20" xfId="0" applyFont="1" applyBorder="1"/>
    <xf numFmtId="0" fontId="15" fillId="0" borderId="24" xfId="0" applyFont="1" applyBorder="1"/>
    <xf numFmtId="0" fontId="15" fillId="0" borderId="26" xfId="0" applyFont="1" applyBorder="1"/>
    <xf numFmtId="0" fontId="15" fillId="0" borderId="28" xfId="0" applyFont="1" applyBorder="1"/>
    <xf numFmtId="0" fontId="15" fillId="0" borderId="29" xfId="0" applyFont="1" applyBorder="1"/>
    <xf numFmtId="0" fontId="15" fillId="0" borderId="30" xfId="0" applyFont="1" applyBorder="1"/>
    <xf numFmtId="0" fontId="15" fillId="0" borderId="31" xfId="0" applyFont="1" applyBorder="1"/>
    <xf numFmtId="0" fontId="4" fillId="11" borderId="115" xfId="0" applyFont="1" applyFill="1" applyBorder="1" applyAlignment="1">
      <alignment horizontal="center" vertical="center" wrapText="1"/>
    </xf>
    <xf numFmtId="0" fontId="4" fillId="11" borderId="81" xfId="0" applyFont="1" applyFill="1" applyBorder="1" applyAlignment="1">
      <alignment horizontal="center" vertical="center" wrapText="1"/>
    </xf>
    <xf numFmtId="0" fontId="4" fillId="12" borderId="77" xfId="0" applyFont="1" applyFill="1" applyBorder="1" applyAlignment="1">
      <alignment horizontal="center" vertical="center" wrapText="1"/>
    </xf>
    <xf numFmtId="0" fontId="15" fillId="0" borderId="80" xfId="0" applyFont="1" applyBorder="1" applyAlignment="1">
      <alignment vertical="center"/>
    </xf>
    <xf numFmtId="0" fontId="4" fillId="7" borderId="37" xfId="0" applyFont="1" applyFill="1" applyBorder="1" applyAlignment="1">
      <alignment horizontal="center" wrapText="1"/>
    </xf>
    <xf numFmtId="0" fontId="4" fillId="7" borderId="39" xfId="0" applyFont="1" applyFill="1" applyBorder="1" applyAlignment="1">
      <alignment horizontal="center" wrapText="1"/>
    </xf>
    <xf numFmtId="0" fontId="4" fillId="7" borderId="42" xfId="0" applyFont="1" applyFill="1" applyBorder="1" applyAlignment="1">
      <alignment horizontal="center" wrapText="1"/>
    </xf>
    <xf numFmtId="10" fontId="7" fillId="0" borderId="0" xfId="0" applyNumberFormat="1" applyFont="1"/>
    <xf numFmtId="0" fontId="7" fillId="0" borderId="0" xfId="0" applyFont="1"/>
    <xf numFmtId="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1000"/>
  <sheetViews>
    <sheetView topLeftCell="A11" workbookViewId="0">
      <selection sqref="A1:D1"/>
    </sheetView>
  </sheetViews>
  <sheetFormatPr defaultColWidth="12.6640625" defaultRowHeight="15" customHeight="1"/>
  <cols>
    <col min="1" max="4" width="29.6640625" customWidth="1"/>
    <col min="5" max="24" width="11" customWidth="1"/>
  </cols>
  <sheetData>
    <row r="1" spans="1:24" ht="30" customHeight="1">
      <c r="A1" s="183" t="s">
        <v>0</v>
      </c>
      <c r="B1" s="184"/>
      <c r="C1" s="184"/>
      <c r="D1" s="18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0" customHeight="1">
      <c r="A2" s="186" t="s">
        <v>1</v>
      </c>
      <c r="B2" s="184"/>
      <c r="C2" s="184"/>
      <c r="D2" s="18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0" customHeight="1">
      <c r="A3" s="2" t="s">
        <v>2</v>
      </c>
      <c r="B3" s="2" t="s">
        <v>3</v>
      </c>
      <c r="C3" s="2" t="s">
        <v>4</v>
      </c>
      <c r="D3" s="2" t="s">
        <v>5</v>
      </c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customHeight="1">
      <c r="A4" s="4" t="s">
        <v>6</v>
      </c>
      <c r="B4" s="4" t="s">
        <v>7</v>
      </c>
      <c r="C4" s="4" t="s">
        <v>8</v>
      </c>
      <c r="D4" s="4" t="s">
        <v>9</v>
      </c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0" customHeight="1">
      <c r="A5" s="5" t="s">
        <v>10</v>
      </c>
      <c r="B5" s="5" t="s">
        <v>11</v>
      </c>
      <c r="C5" s="5" t="s">
        <v>12</v>
      </c>
      <c r="D5" s="5" t="s">
        <v>13</v>
      </c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9" customHeight="1">
      <c r="A6" s="5" t="s">
        <v>14</v>
      </c>
      <c r="B6" s="5" t="s">
        <v>15</v>
      </c>
      <c r="C6" s="5" t="s">
        <v>16</v>
      </c>
      <c r="D6" s="5" t="s">
        <v>17</v>
      </c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0" customHeight="1">
      <c r="A7" s="6" t="s">
        <v>18</v>
      </c>
      <c r="B7" s="6" t="s">
        <v>19</v>
      </c>
      <c r="C7" s="6" t="s">
        <v>20</v>
      </c>
      <c r="D7" s="6" t="s">
        <v>21</v>
      </c>
      <c r="E7" s="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0" customHeight="1">
      <c r="A8" s="7" t="s">
        <v>22</v>
      </c>
      <c r="B8" s="7" t="s">
        <v>23</v>
      </c>
      <c r="C8" s="7" t="s">
        <v>24</v>
      </c>
      <c r="D8" s="7" t="s">
        <v>25</v>
      </c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0" customHeight="1">
      <c r="A9" s="6" t="s">
        <v>26</v>
      </c>
      <c r="B9" s="6" t="s">
        <v>27</v>
      </c>
      <c r="C9" s="187" t="s">
        <v>28</v>
      </c>
      <c r="D9" s="6" t="s">
        <v>29</v>
      </c>
      <c r="E9" s="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0" customHeight="1">
      <c r="A10" s="7" t="s">
        <v>30</v>
      </c>
      <c r="B10" s="7" t="s">
        <v>31</v>
      </c>
      <c r="C10" s="188"/>
      <c r="D10" s="7" t="s">
        <v>32</v>
      </c>
      <c r="E10" s="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0" customHeight="1">
      <c r="A11" s="5" t="s">
        <v>33</v>
      </c>
      <c r="B11" s="5" t="s">
        <v>34</v>
      </c>
      <c r="C11" s="5" t="s">
        <v>35</v>
      </c>
      <c r="D11" s="5" t="s">
        <v>36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0" customHeight="1">
      <c r="A12" s="5" t="s">
        <v>37</v>
      </c>
      <c r="B12" s="5" t="s">
        <v>38</v>
      </c>
      <c r="C12" s="5" t="s">
        <v>39</v>
      </c>
      <c r="D12" s="5" t="s">
        <v>40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0" customHeight="1">
      <c r="A13" s="6" t="s">
        <v>41</v>
      </c>
      <c r="B13" s="6" t="s">
        <v>42</v>
      </c>
      <c r="C13" s="6" t="s">
        <v>43</v>
      </c>
      <c r="D13" s="6" t="s">
        <v>44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0" customHeight="1">
      <c r="A14" s="7" t="s">
        <v>45</v>
      </c>
      <c r="B14" s="7" t="s">
        <v>46</v>
      </c>
      <c r="C14" s="9" t="s">
        <v>39</v>
      </c>
      <c r="D14" s="7" t="s">
        <v>47</v>
      </c>
      <c r="E14" s="1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0" customHeight="1">
      <c r="A15" s="6" t="s">
        <v>48</v>
      </c>
      <c r="B15" s="6" t="s">
        <v>49</v>
      </c>
      <c r="C15" s="11"/>
      <c r="D15" s="12" t="s">
        <v>50</v>
      </c>
      <c r="E15" s="13"/>
      <c r="F15" s="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0" customHeight="1">
      <c r="A16" s="7" t="s">
        <v>51</v>
      </c>
      <c r="B16" s="7" t="s">
        <v>52</v>
      </c>
      <c r="C16" s="14"/>
      <c r="D16" s="5" t="s">
        <v>53</v>
      </c>
      <c r="E16" s="13"/>
      <c r="F16" s="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0" customHeight="1">
      <c r="A17" s="5" t="s">
        <v>54</v>
      </c>
      <c r="B17" s="15"/>
      <c r="C17" s="16"/>
      <c r="D17" s="6" t="s">
        <v>55</v>
      </c>
      <c r="E17" s="17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0" customHeight="1">
      <c r="A18" s="5" t="s">
        <v>56</v>
      </c>
      <c r="B18" s="18"/>
      <c r="C18" s="19"/>
      <c r="D18" s="7" t="s">
        <v>57</v>
      </c>
      <c r="E18" s="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0" customHeight="1">
      <c r="A19" s="6" t="s">
        <v>58</v>
      </c>
      <c r="B19" s="18"/>
      <c r="C19" s="19"/>
      <c r="D19" s="20" t="s">
        <v>59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0" customHeight="1">
      <c r="A20" s="7" t="s">
        <v>60</v>
      </c>
      <c r="B20" s="18"/>
      <c r="C20" s="19"/>
      <c r="D20" s="21" t="s">
        <v>61</v>
      </c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0" customHeight="1">
      <c r="A21" s="20" t="s">
        <v>62</v>
      </c>
      <c r="B21" s="14"/>
      <c r="C21" s="19"/>
      <c r="D21" s="22"/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0" customHeight="1">
      <c r="A22" s="21" t="s">
        <v>63</v>
      </c>
      <c r="B22" s="14"/>
      <c r="C22" s="19"/>
      <c r="D22" s="23"/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0" customHeight="1">
      <c r="A23" s="24" t="s">
        <v>64</v>
      </c>
      <c r="B23" s="25"/>
      <c r="C23" s="26"/>
      <c r="D23" s="2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0" customHeight="1">
      <c r="A24" s="28" t="s">
        <v>65</v>
      </c>
      <c r="B24" s="25"/>
      <c r="C24" s="26"/>
      <c r="D24" s="26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 customHeight="1">
      <c r="A25" s="29"/>
      <c r="B25" s="26"/>
      <c r="C25" s="26"/>
      <c r="D25" s="2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 customHeight="1">
      <c r="A26" s="26"/>
      <c r="B26" s="26"/>
      <c r="C26" s="26"/>
      <c r="D26" s="2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 customHeight="1">
      <c r="A27" s="26"/>
      <c r="B27" s="26"/>
      <c r="C27" s="26"/>
      <c r="D27" s="2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 customHeight="1">
      <c r="A28" s="26"/>
      <c r="B28" s="26"/>
      <c r="C28" s="26"/>
      <c r="D28" s="2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 customHeight="1">
      <c r="A29" s="26"/>
      <c r="B29" s="26"/>
      <c r="C29" s="26"/>
      <c r="D29" s="2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 customHeight="1">
      <c r="A30" s="26"/>
      <c r="B30" s="26"/>
      <c r="C30" s="26"/>
      <c r="D30" s="2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 customHeight="1">
      <c r="A31" s="26"/>
      <c r="B31" s="26"/>
      <c r="C31" s="26"/>
      <c r="D31" s="2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 customHeight="1">
      <c r="A32" s="26"/>
      <c r="B32" s="26"/>
      <c r="C32" s="26"/>
      <c r="D32" s="2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customHeight="1">
      <c r="A33" s="26"/>
      <c r="B33" s="26"/>
      <c r="C33" s="26"/>
      <c r="D33" s="2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customHeight="1">
      <c r="A34" s="26"/>
      <c r="B34" s="26"/>
      <c r="C34" s="26"/>
      <c r="D34" s="2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 customHeight="1">
      <c r="A35" s="26"/>
      <c r="B35" s="26"/>
      <c r="C35" s="26"/>
      <c r="D35" s="2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 customHeight="1">
      <c r="A36" s="26"/>
      <c r="B36" s="26"/>
      <c r="C36" s="26"/>
      <c r="D36" s="2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 customHeight="1">
      <c r="A37" s="26"/>
      <c r="B37" s="26"/>
      <c r="C37" s="26"/>
      <c r="D37" s="2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 customHeight="1">
      <c r="A38" s="26"/>
      <c r="B38" s="26"/>
      <c r="C38" s="26"/>
      <c r="D38" s="2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 customHeight="1">
      <c r="A39" s="26"/>
      <c r="B39" s="26"/>
      <c r="C39" s="26"/>
      <c r="D39" s="2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 customHeight="1">
      <c r="A40" s="26"/>
      <c r="B40" s="26"/>
      <c r="C40" s="26"/>
      <c r="D40" s="2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 customHeight="1">
      <c r="A41" s="26"/>
      <c r="B41" s="26"/>
      <c r="C41" s="26"/>
      <c r="D41" s="2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 customHeight="1">
      <c r="A42" s="26"/>
      <c r="B42" s="26"/>
      <c r="C42" s="26"/>
      <c r="D42" s="2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 customHeight="1">
      <c r="A43" s="26"/>
      <c r="B43" s="26"/>
      <c r="C43" s="26"/>
      <c r="D43" s="2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 customHeight="1">
      <c r="A44" s="26"/>
      <c r="B44" s="26"/>
      <c r="C44" s="26"/>
      <c r="D44" s="2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 customHeight="1">
      <c r="A45" s="26"/>
      <c r="B45" s="26"/>
      <c r="C45" s="26"/>
      <c r="D45" s="2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customHeight="1">
      <c r="A46" s="26"/>
      <c r="B46" s="26"/>
      <c r="C46" s="26"/>
      <c r="D46" s="2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 customHeight="1">
      <c r="A47" s="26"/>
      <c r="B47" s="26"/>
      <c r="C47" s="26"/>
      <c r="D47" s="2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customHeight="1">
      <c r="A48" s="26"/>
      <c r="B48" s="26"/>
      <c r="C48" s="26"/>
      <c r="D48" s="2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 customHeight="1">
      <c r="A49" s="26"/>
      <c r="B49" s="26"/>
      <c r="C49" s="26"/>
      <c r="D49" s="2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 customHeight="1">
      <c r="A50" s="26"/>
      <c r="B50" s="26"/>
      <c r="C50" s="26"/>
      <c r="D50" s="2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 customHeight="1">
      <c r="A51" s="26"/>
      <c r="B51" s="26"/>
      <c r="C51" s="26"/>
      <c r="D51" s="2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 customHeight="1">
      <c r="A52" s="26"/>
      <c r="B52" s="26"/>
      <c r="C52" s="26"/>
      <c r="D52" s="2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 customHeight="1">
      <c r="A53" s="26"/>
      <c r="B53" s="26"/>
      <c r="C53" s="26"/>
      <c r="D53" s="2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 customHeight="1">
      <c r="A54" s="26"/>
      <c r="B54" s="26"/>
      <c r="C54" s="26"/>
      <c r="D54" s="2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 customHeight="1">
      <c r="A55" s="26"/>
      <c r="B55" s="26"/>
      <c r="C55" s="26"/>
      <c r="D55" s="2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 customHeight="1">
      <c r="A56" s="26"/>
      <c r="B56" s="26"/>
      <c r="C56" s="26"/>
      <c r="D56" s="2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 customHeight="1">
      <c r="A57" s="26"/>
      <c r="B57" s="26"/>
      <c r="C57" s="26"/>
      <c r="D57" s="2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 customHeight="1">
      <c r="A58" s="26"/>
      <c r="B58" s="26"/>
      <c r="C58" s="26"/>
      <c r="D58" s="2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 customHeight="1">
      <c r="A59" s="26"/>
      <c r="B59" s="26"/>
      <c r="C59" s="26"/>
      <c r="D59" s="26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 customHeight="1">
      <c r="A60" s="26"/>
      <c r="B60" s="26"/>
      <c r="C60" s="26"/>
      <c r="D60" s="26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 customHeight="1">
      <c r="A61" s="26"/>
      <c r="B61" s="26"/>
      <c r="C61" s="26"/>
      <c r="D61" s="26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 customHeight="1">
      <c r="A62" s="26"/>
      <c r="B62" s="26"/>
      <c r="C62" s="26"/>
      <c r="D62" s="26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 customHeight="1">
      <c r="A63" s="26"/>
      <c r="B63" s="26"/>
      <c r="C63" s="26"/>
      <c r="D63" s="26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 customHeight="1">
      <c r="A64" s="26"/>
      <c r="B64" s="26"/>
      <c r="C64" s="26"/>
      <c r="D64" s="26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 customHeight="1">
      <c r="A65" s="26"/>
      <c r="B65" s="26"/>
      <c r="C65" s="26"/>
      <c r="D65" s="26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 customHeight="1">
      <c r="A66" s="26"/>
      <c r="B66" s="26"/>
      <c r="C66" s="26"/>
      <c r="D66" s="26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 customHeight="1">
      <c r="A67" s="26"/>
      <c r="B67" s="26"/>
      <c r="C67" s="26"/>
      <c r="D67" s="26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 customHeight="1">
      <c r="A68" s="26"/>
      <c r="B68" s="26"/>
      <c r="C68" s="26"/>
      <c r="D68" s="26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 customHeight="1">
      <c r="A69" s="26"/>
      <c r="B69" s="26"/>
      <c r="C69" s="26"/>
      <c r="D69" s="26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 customHeight="1">
      <c r="A70" s="26"/>
      <c r="B70" s="26"/>
      <c r="C70" s="26"/>
      <c r="D70" s="26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 customHeight="1">
      <c r="A71" s="26"/>
      <c r="B71" s="26"/>
      <c r="C71" s="26"/>
      <c r="D71" s="26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 customHeight="1">
      <c r="A72" s="26"/>
      <c r="B72" s="26"/>
      <c r="C72" s="26"/>
      <c r="D72" s="26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 customHeight="1">
      <c r="A73" s="26"/>
      <c r="B73" s="26"/>
      <c r="C73" s="26"/>
      <c r="D73" s="26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 customHeight="1">
      <c r="A74" s="26"/>
      <c r="B74" s="26"/>
      <c r="C74" s="26"/>
      <c r="D74" s="26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 customHeight="1">
      <c r="A75" s="26"/>
      <c r="B75" s="26"/>
      <c r="C75" s="26"/>
      <c r="D75" s="26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 customHeight="1">
      <c r="A76" s="26"/>
      <c r="B76" s="26"/>
      <c r="C76" s="26"/>
      <c r="D76" s="26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 customHeight="1">
      <c r="A77" s="26"/>
      <c r="B77" s="26"/>
      <c r="C77" s="26"/>
      <c r="D77" s="26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 customHeight="1">
      <c r="A78" s="26"/>
      <c r="B78" s="26"/>
      <c r="C78" s="26"/>
      <c r="D78" s="26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 customHeight="1">
      <c r="A79" s="26"/>
      <c r="B79" s="26"/>
      <c r="C79" s="26"/>
      <c r="D79" s="26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 customHeight="1">
      <c r="A80" s="26"/>
      <c r="B80" s="26"/>
      <c r="C80" s="26"/>
      <c r="D80" s="26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 customHeight="1">
      <c r="A81" s="26"/>
      <c r="B81" s="26"/>
      <c r="C81" s="26"/>
      <c r="D81" s="26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 customHeight="1">
      <c r="A82" s="26"/>
      <c r="B82" s="26"/>
      <c r="C82" s="26"/>
      <c r="D82" s="26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 customHeight="1">
      <c r="A83" s="26"/>
      <c r="B83" s="26"/>
      <c r="C83" s="26"/>
      <c r="D83" s="26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 customHeight="1">
      <c r="A84" s="26"/>
      <c r="B84" s="26"/>
      <c r="C84" s="26"/>
      <c r="D84" s="26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 customHeight="1">
      <c r="A85" s="26"/>
      <c r="B85" s="26"/>
      <c r="C85" s="26"/>
      <c r="D85" s="26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 customHeight="1">
      <c r="A86" s="26"/>
      <c r="B86" s="26"/>
      <c r="C86" s="26"/>
      <c r="D86" s="26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 customHeight="1">
      <c r="A87" s="26"/>
      <c r="B87" s="26"/>
      <c r="C87" s="26"/>
      <c r="D87" s="26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 customHeight="1">
      <c r="A88" s="26"/>
      <c r="B88" s="26"/>
      <c r="C88" s="26"/>
      <c r="D88" s="26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 customHeight="1">
      <c r="A89" s="26"/>
      <c r="B89" s="26"/>
      <c r="C89" s="26"/>
      <c r="D89" s="26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 customHeight="1">
      <c r="A90" s="26"/>
      <c r="B90" s="26"/>
      <c r="C90" s="26"/>
      <c r="D90" s="26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 customHeight="1">
      <c r="A91" s="26"/>
      <c r="B91" s="26"/>
      <c r="C91" s="26"/>
      <c r="D91" s="26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 customHeight="1">
      <c r="A92" s="26"/>
      <c r="B92" s="26"/>
      <c r="C92" s="26"/>
      <c r="D92" s="26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 customHeight="1">
      <c r="A93" s="26"/>
      <c r="B93" s="26"/>
      <c r="C93" s="26"/>
      <c r="D93" s="26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 customHeight="1">
      <c r="A94" s="26"/>
      <c r="B94" s="26"/>
      <c r="C94" s="26"/>
      <c r="D94" s="26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 customHeight="1">
      <c r="A95" s="26"/>
      <c r="B95" s="26"/>
      <c r="C95" s="26"/>
      <c r="D95" s="26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 customHeight="1">
      <c r="A96" s="26"/>
      <c r="B96" s="26"/>
      <c r="C96" s="26"/>
      <c r="D96" s="26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 customHeight="1">
      <c r="A97" s="26"/>
      <c r="B97" s="26"/>
      <c r="C97" s="26"/>
      <c r="D97" s="26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 customHeight="1">
      <c r="A98" s="26"/>
      <c r="B98" s="26"/>
      <c r="C98" s="26"/>
      <c r="D98" s="26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 customHeight="1">
      <c r="A99" s="26"/>
      <c r="B99" s="26"/>
      <c r="C99" s="26"/>
      <c r="D99" s="26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 customHeight="1">
      <c r="A100" s="26"/>
      <c r="B100" s="26"/>
      <c r="C100" s="26"/>
      <c r="D100" s="26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 customHeight="1">
      <c r="A101" s="26"/>
      <c r="B101" s="26"/>
      <c r="C101" s="26"/>
      <c r="D101" s="26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 customHeight="1">
      <c r="A102" s="26"/>
      <c r="B102" s="26"/>
      <c r="C102" s="26"/>
      <c r="D102" s="26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 customHeight="1">
      <c r="A103" s="26"/>
      <c r="B103" s="26"/>
      <c r="C103" s="26"/>
      <c r="D103" s="26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 customHeight="1">
      <c r="A104" s="26"/>
      <c r="B104" s="26"/>
      <c r="C104" s="26"/>
      <c r="D104" s="26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 customHeight="1">
      <c r="A105" s="26"/>
      <c r="B105" s="26"/>
      <c r="C105" s="26"/>
      <c r="D105" s="26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 customHeight="1">
      <c r="A106" s="26"/>
      <c r="B106" s="26"/>
      <c r="C106" s="26"/>
      <c r="D106" s="26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 customHeight="1">
      <c r="A107" s="26"/>
      <c r="B107" s="26"/>
      <c r="C107" s="26"/>
      <c r="D107" s="26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 customHeight="1">
      <c r="A108" s="26"/>
      <c r="B108" s="26"/>
      <c r="C108" s="26"/>
      <c r="D108" s="26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 customHeight="1">
      <c r="A109" s="26"/>
      <c r="B109" s="26"/>
      <c r="C109" s="26"/>
      <c r="D109" s="26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 customHeight="1">
      <c r="A110" s="26"/>
      <c r="B110" s="26"/>
      <c r="C110" s="26"/>
      <c r="D110" s="26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 customHeight="1">
      <c r="A111" s="26"/>
      <c r="B111" s="26"/>
      <c r="C111" s="26"/>
      <c r="D111" s="26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 customHeight="1">
      <c r="A112" s="26"/>
      <c r="B112" s="26"/>
      <c r="C112" s="26"/>
      <c r="D112" s="26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 customHeight="1">
      <c r="A113" s="26"/>
      <c r="B113" s="26"/>
      <c r="C113" s="26"/>
      <c r="D113" s="26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 customHeight="1">
      <c r="A114" s="26"/>
      <c r="B114" s="26"/>
      <c r="C114" s="26"/>
      <c r="D114" s="26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 customHeight="1">
      <c r="A115" s="26"/>
      <c r="B115" s="26"/>
      <c r="C115" s="26"/>
      <c r="D115" s="26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 customHeight="1">
      <c r="A116" s="26"/>
      <c r="B116" s="26"/>
      <c r="C116" s="26"/>
      <c r="D116" s="26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 customHeight="1">
      <c r="A117" s="26"/>
      <c r="B117" s="26"/>
      <c r="C117" s="26"/>
      <c r="D117" s="26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 customHeight="1">
      <c r="A118" s="26"/>
      <c r="B118" s="26"/>
      <c r="C118" s="26"/>
      <c r="D118" s="26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 customHeight="1">
      <c r="A119" s="26"/>
      <c r="B119" s="26"/>
      <c r="C119" s="26"/>
      <c r="D119" s="26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 customHeight="1">
      <c r="A120" s="26"/>
      <c r="B120" s="26"/>
      <c r="C120" s="26"/>
      <c r="D120" s="26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 customHeight="1">
      <c r="A121" s="26"/>
      <c r="B121" s="26"/>
      <c r="C121" s="26"/>
      <c r="D121" s="26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 customHeight="1">
      <c r="A122" s="26"/>
      <c r="B122" s="26"/>
      <c r="C122" s="26"/>
      <c r="D122" s="26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 customHeight="1">
      <c r="A123" s="26"/>
      <c r="B123" s="26"/>
      <c r="C123" s="26"/>
      <c r="D123" s="26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 customHeight="1">
      <c r="A124" s="26"/>
      <c r="B124" s="26"/>
      <c r="C124" s="26"/>
      <c r="D124" s="26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 customHeight="1">
      <c r="A125" s="26"/>
      <c r="B125" s="26"/>
      <c r="C125" s="26"/>
      <c r="D125" s="26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 customHeight="1">
      <c r="A126" s="26"/>
      <c r="B126" s="26"/>
      <c r="C126" s="26"/>
      <c r="D126" s="26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 customHeight="1">
      <c r="A127" s="26"/>
      <c r="B127" s="26"/>
      <c r="C127" s="26"/>
      <c r="D127" s="26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 customHeight="1">
      <c r="A128" s="26"/>
      <c r="B128" s="26"/>
      <c r="C128" s="26"/>
      <c r="D128" s="26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 customHeight="1">
      <c r="A129" s="26"/>
      <c r="B129" s="26"/>
      <c r="C129" s="26"/>
      <c r="D129" s="26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 customHeight="1">
      <c r="A130" s="26"/>
      <c r="B130" s="26"/>
      <c r="C130" s="26"/>
      <c r="D130" s="26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 customHeight="1">
      <c r="A131" s="26"/>
      <c r="B131" s="26"/>
      <c r="C131" s="26"/>
      <c r="D131" s="26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 customHeight="1">
      <c r="A132" s="26"/>
      <c r="B132" s="26"/>
      <c r="C132" s="26"/>
      <c r="D132" s="26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 customHeight="1">
      <c r="A133" s="26"/>
      <c r="B133" s="26"/>
      <c r="C133" s="26"/>
      <c r="D133" s="26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 customHeight="1">
      <c r="A134" s="26"/>
      <c r="B134" s="26"/>
      <c r="C134" s="26"/>
      <c r="D134" s="26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 customHeight="1">
      <c r="A135" s="26"/>
      <c r="B135" s="26"/>
      <c r="C135" s="26"/>
      <c r="D135" s="26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 customHeight="1">
      <c r="A136" s="26"/>
      <c r="B136" s="26"/>
      <c r="C136" s="26"/>
      <c r="D136" s="26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 customHeight="1">
      <c r="A137" s="26"/>
      <c r="B137" s="26"/>
      <c r="C137" s="26"/>
      <c r="D137" s="26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 customHeight="1">
      <c r="A138" s="26"/>
      <c r="B138" s="26"/>
      <c r="C138" s="26"/>
      <c r="D138" s="26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 customHeight="1">
      <c r="A139" s="26"/>
      <c r="B139" s="26"/>
      <c r="C139" s="26"/>
      <c r="D139" s="26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 customHeight="1">
      <c r="A140" s="26"/>
      <c r="B140" s="26"/>
      <c r="C140" s="26"/>
      <c r="D140" s="26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 customHeight="1">
      <c r="A141" s="26"/>
      <c r="B141" s="26"/>
      <c r="C141" s="26"/>
      <c r="D141" s="26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 customHeight="1">
      <c r="A142" s="26"/>
      <c r="B142" s="26"/>
      <c r="C142" s="26"/>
      <c r="D142" s="26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 customHeight="1">
      <c r="A143" s="26"/>
      <c r="B143" s="26"/>
      <c r="C143" s="26"/>
      <c r="D143" s="26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 customHeight="1">
      <c r="A144" s="26"/>
      <c r="B144" s="26"/>
      <c r="C144" s="26"/>
      <c r="D144" s="26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 customHeight="1">
      <c r="A145" s="26"/>
      <c r="B145" s="26"/>
      <c r="C145" s="26"/>
      <c r="D145" s="26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 customHeight="1">
      <c r="A146" s="26"/>
      <c r="B146" s="26"/>
      <c r="C146" s="26"/>
      <c r="D146" s="26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 customHeight="1">
      <c r="A147" s="26"/>
      <c r="B147" s="26"/>
      <c r="C147" s="26"/>
      <c r="D147" s="26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 customHeight="1">
      <c r="A148" s="26"/>
      <c r="B148" s="26"/>
      <c r="C148" s="26"/>
      <c r="D148" s="26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 customHeight="1">
      <c r="A149" s="26"/>
      <c r="B149" s="26"/>
      <c r="C149" s="26"/>
      <c r="D149" s="26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 customHeight="1">
      <c r="A150" s="26"/>
      <c r="B150" s="26"/>
      <c r="C150" s="26"/>
      <c r="D150" s="26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 customHeight="1">
      <c r="A151" s="26"/>
      <c r="B151" s="26"/>
      <c r="C151" s="26"/>
      <c r="D151" s="26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 customHeight="1">
      <c r="A152" s="26"/>
      <c r="B152" s="26"/>
      <c r="C152" s="26"/>
      <c r="D152" s="26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 customHeight="1">
      <c r="A153" s="26"/>
      <c r="B153" s="26"/>
      <c r="C153" s="26"/>
      <c r="D153" s="26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 customHeight="1">
      <c r="A154" s="26"/>
      <c r="B154" s="26"/>
      <c r="C154" s="26"/>
      <c r="D154" s="26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 customHeight="1">
      <c r="A155" s="26"/>
      <c r="B155" s="26"/>
      <c r="C155" s="26"/>
      <c r="D155" s="26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 customHeight="1">
      <c r="A156" s="26"/>
      <c r="B156" s="26"/>
      <c r="C156" s="26"/>
      <c r="D156" s="26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 customHeight="1">
      <c r="A157" s="26"/>
      <c r="B157" s="26"/>
      <c r="C157" s="26"/>
      <c r="D157" s="26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 customHeight="1">
      <c r="A158" s="26"/>
      <c r="B158" s="26"/>
      <c r="C158" s="26"/>
      <c r="D158" s="26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 customHeight="1">
      <c r="A159" s="26"/>
      <c r="B159" s="26"/>
      <c r="C159" s="26"/>
      <c r="D159" s="26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 customHeight="1">
      <c r="A160" s="26"/>
      <c r="B160" s="26"/>
      <c r="C160" s="26"/>
      <c r="D160" s="26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75" customHeight="1">
      <c r="A161" s="26"/>
      <c r="B161" s="26"/>
      <c r="C161" s="26"/>
      <c r="D161" s="26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 customHeight="1">
      <c r="A162" s="26"/>
      <c r="B162" s="26"/>
      <c r="C162" s="26"/>
      <c r="D162" s="26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 customHeight="1">
      <c r="A163" s="26"/>
      <c r="B163" s="26"/>
      <c r="C163" s="26"/>
      <c r="D163" s="26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 customHeight="1">
      <c r="A164" s="26"/>
      <c r="B164" s="26"/>
      <c r="C164" s="26"/>
      <c r="D164" s="26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75" customHeight="1">
      <c r="A165" s="26"/>
      <c r="B165" s="26"/>
      <c r="C165" s="26"/>
      <c r="D165" s="26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 customHeight="1">
      <c r="A166" s="26"/>
      <c r="B166" s="26"/>
      <c r="C166" s="26"/>
      <c r="D166" s="26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 customHeight="1">
      <c r="A167" s="26"/>
      <c r="B167" s="26"/>
      <c r="C167" s="26"/>
      <c r="D167" s="26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 customHeight="1">
      <c r="A168" s="26"/>
      <c r="B168" s="26"/>
      <c r="C168" s="26"/>
      <c r="D168" s="26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 customHeight="1">
      <c r="A169" s="26"/>
      <c r="B169" s="26"/>
      <c r="C169" s="26"/>
      <c r="D169" s="26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 customHeight="1">
      <c r="A170" s="26"/>
      <c r="B170" s="26"/>
      <c r="C170" s="26"/>
      <c r="D170" s="26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 customHeight="1">
      <c r="A171" s="26"/>
      <c r="B171" s="26"/>
      <c r="C171" s="26"/>
      <c r="D171" s="26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 customHeight="1">
      <c r="A172" s="26"/>
      <c r="B172" s="26"/>
      <c r="C172" s="26"/>
      <c r="D172" s="26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 customHeight="1">
      <c r="A173" s="26"/>
      <c r="B173" s="26"/>
      <c r="C173" s="26"/>
      <c r="D173" s="26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 customHeight="1">
      <c r="A174" s="26"/>
      <c r="B174" s="26"/>
      <c r="C174" s="26"/>
      <c r="D174" s="26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 customHeight="1">
      <c r="A175" s="26"/>
      <c r="B175" s="26"/>
      <c r="C175" s="26"/>
      <c r="D175" s="26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 customHeight="1">
      <c r="A176" s="26"/>
      <c r="B176" s="26"/>
      <c r="C176" s="26"/>
      <c r="D176" s="26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 customHeight="1">
      <c r="A177" s="26"/>
      <c r="B177" s="26"/>
      <c r="C177" s="26"/>
      <c r="D177" s="26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 customHeight="1">
      <c r="A178" s="26"/>
      <c r="B178" s="26"/>
      <c r="C178" s="26"/>
      <c r="D178" s="26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 customHeight="1">
      <c r="A179" s="26"/>
      <c r="B179" s="26"/>
      <c r="C179" s="26"/>
      <c r="D179" s="26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 customHeight="1">
      <c r="A180" s="26"/>
      <c r="B180" s="26"/>
      <c r="C180" s="26"/>
      <c r="D180" s="26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 customHeight="1">
      <c r="A181" s="26"/>
      <c r="B181" s="26"/>
      <c r="C181" s="26"/>
      <c r="D181" s="26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 customHeight="1">
      <c r="A182" s="26"/>
      <c r="B182" s="26"/>
      <c r="C182" s="26"/>
      <c r="D182" s="26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 customHeight="1">
      <c r="A183" s="26"/>
      <c r="B183" s="26"/>
      <c r="C183" s="26"/>
      <c r="D183" s="26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 customHeight="1">
      <c r="A184" s="26"/>
      <c r="B184" s="26"/>
      <c r="C184" s="26"/>
      <c r="D184" s="26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 customHeight="1">
      <c r="A185" s="26"/>
      <c r="B185" s="26"/>
      <c r="C185" s="26"/>
      <c r="D185" s="26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 customHeight="1">
      <c r="A186" s="26"/>
      <c r="B186" s="26"/>
      <c r="C186" s="26"/>
      <c r="D186" s="26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 customHeight="1">
      <c r="A187" s="26"/>
      <c r="B187" s="26"/>
      <c r="C187" s="26"/>
      <c r="D187" s="26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 customHeight="1">
      <c r="A188" s="26"/>
      <c r="B188" s="26"/>
      <c r="C188" s="26"/>
      <c r="D188" s="26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75" customHeight="1">
      <c r="A189" s="26"/>
      <c r="B189" s="26"/>
      <c r="C189" s="26"/>
      <c r="D189" s="26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 customHeight="1">
      <c r="A190" s="26"/>
      <c r="B190" s="26"/>
      <c r="C190" s="26"/>
      <c r="D190" s="26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 customHeight="1">
      <c r="A191" s="26"/>
      <c r="B191" s="26"/>
      <c r="C191" s="26"/>
      <c r="D191" s="26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75" customHeight="1">
      <c r="A192" s="26"/>
      <c r="B192" s="26"/>
      <c r="C192" s="26"/>
      <c r="D192" s="26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 customHeight="1">
      <c r="A193" s="26"/>
      <c r="B193" s="26"/>
      <c r="C193" s="26"/>
      <c r="D193" s="26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 customHeight="1">
      <c r="A194" s="26"/>
      <c r="B194" s="26"/>
      <c r="C194" s="26"/>
      <c r="D194" s="26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 customHeight="1">
      <c r="A195" s="26"/>
      <c r="B195" s="26"/>
      <c r="C195" s="26"/>
      <c r="D195" s="26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 customHeight="1">
      <c r="A196" s="26"/>
      <c r="B196" s="26"/>
      <c r="C196" s="26"/>
      <c r="D196" s="26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 customHeight="1">
      <c r="A197" s="26"/>
      <c r="B197" s="26"/>
      <c r="C197" s="26"/>
      <c r="D197" s="26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 customHeight="1">
      <c r="A198" s="26"/>
      <c r="B198" s="26"/>
      <c r="C198" s="26"/>
      <c r="D198" s="26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 customHeight="1">
      <c r="A199" s="26"/>
      <c r="B199" s="26"/>
      <c r="C199" s="26"/>
      <c r="D199" s="26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 customHeight="1">
      <c r="A200" s="26"/>
      <c r="B200" s="26"/>
      <c r="C200" s="26"/>
      <c r="D200" s="26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 customHeight="1">
      <c r="A201" s="26"/>
      <c r="B201" s="26"/>
      <c r="C201" s="26"/>
      <c r="D201" s="26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 customHeight="1">
      <c r="A202" s="26"/>
      <c r="B202" s="26"/>
      <c r="C202" s="26"/>
      <c r="D202" s="26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 customHeight="1">
      <c r="A203" s="26"/>
      <c r="B203" s="26"/>
      <c r="C203" s="26"/>
      <c r="D203" s="26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 customHeight="1">
      <c r="A204" s="26"/>
      <c r="B204" s="26"/>
      <c r="C204" s="26"/>
      <c r="D204" s="26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 customHeight="1">
      <c r="A205" s="26"/>
      <c r="B205" s="26"/>
      <c r="C205" s="26"/>
      <c r="D205" s="26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 customHeight="1">
      <c r="A206" s="26"/>
      <c r="B206" s="26"/>
      <c r="C206" s="26"/>
      <c r="D206" s="26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 customHeight="1">
      <c r="A207" s="26"/>
      <c r="B207" s="26"/>
      <c r="C207" s="26"/>
      <c r="D207" s="26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 customHeight="1">
      <c r="A208" s="26"/>
      <c r="B208" s="26"/>
      <c r="C208" s="26"/>
      <c r="D208" s="26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 customHeight="1">
      <c r="A209" s="26"/>
      <c r="B209" s="26"/>
      <c r="C209" s="26"/>
      <c r="D209" s="26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 customHeight="1">
      <c r="A210" s="26"/>
      <c r="B210" s="26"/>
      <c r="C210" s="26"/>
      <c r="D210" s="26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 customHeight="1">
      <c r="A211" s="26"/>
      <c r="B211" s="26"/>
      <c r="C211" s="26"/>
      <c r="D211" s="26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 customHeight="1">
      <c r="A212" s="26"/>
      <c r="B212" s="26"/>
      <c r="C212" s="26"/>
      <c r="D212" s="26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 customHeight="1">
      <c r="A213" s="26"/>
      <c r="B213" s="26"/>
      <c r="C213" s="26"/>
      <c r="D213" s="26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75" customHeight="1">
      <c r="A214" s="26"/>
      <c r="B214" s="26"/>
      <c r="C214" s="26"/>
      <c r="D214" s="26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 customHeight="1">
      <c r="A215" s="26"/>
      <c r="B215" s="26"/>
      <c r="C215" s="26"/>
      <c r="D215" s="26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 customHeight="1">
      <c r="A216" s="26"/>
      <c r="B216" s="26"/>
      <c r="C216" s="26"/>
      <c r="D216" s="26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75" customHeight="1">
      <c r="A217" s="26"/>
      <c r="B217" s="26"/>
      <c r="C217" s="26"/>
      <c r="D217" s="26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75" customHeight="1">
      <c r="A218" s="26"/>
      <c r="B218" s="26"/>
      <c r="C218" s="26"/>
      <c r="D218" s="26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75" customHeight="1">
      <c r="A219" s="26"/>
      <c r="B219" s="26"/>
      <c r="C219" s="26"/>
      <c r="D219" s="26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75" customHeight="1">
      <c r="A220" s="26"/>
      <c r="B220" s="26"/>
      <c r="C220" s="26"/>
      <c r="D220" s="26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 customHeight="1">
      <c r="A221" s="26"/>
      <c r="B221" s="26"/>
      <c r="C221" s="26"/>
      <c r="D221" s="26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.75" customHeight="1">
      <c r="A222" s="26"/>
      <c r="B222" s="26"/>
      <c r="C222" s="26"/>
      <c r="D222" s="26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.75" customHeight="1">
      <c r="A223" s="26"/>
      <c r="B223" s="26"/>
      <c r="C223" s="26"/>
      <c r="D223" s="26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.75" customHeight="1">
      <c r="A224" s="26"/>
      <c r="B224" s="26"/>
      <c r="C224" s="26"/>
      <c r="D224" s="26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D1"/>
    <mergeCell ref="A2:D2"/>
    <mergeCell ref="C9:C10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N92"/>
  <sheetViews>
    <sheetView topLeftCell="A19" workbookViewId="0">
      <pane xSplit="3" topLeftCell="D1" activePane="topRight" state="frozen"/>
      <selection pane="topRight" activeCell="M41" sqref="M41"/>
    </sheetView>
  </sheetViews>
  <sheetFormatPr defaultColWidth="12.6640625" defaultRowHeight="15" customHeight="1"/>
  <cols>
    <col min="1" max="1" width="10.44140625" customWidth="1"/>
    <col min="2" max="2" width="50.6640625" customWidth="1"/>
    <col min="3" max="3" width="20.33203125" customWidth="1"/>
    <col min="4" max="4" width="29.88671875" customWidth="1"/>
    <col min="5" max="5" width="39" customWidth="1"/>
    <col min="11" max="14" width="13.88671875" customWidth="1"/>
  </cols>
  <sheetData>
    <row r="1" spans="1:14" ht="13.8">
      <c r="A1" s="194" t="s">
        <v>66</v>
      </c>
      <c r="B1" s="270"/>
      <c r="C1" s="271"/>
      <c r="D1" s="30"/>
      <c r="E1" s="30"/>
      <c r="F1" s="30"/>
      <c r="G1" s="31"/>
      <c r="H1" s="31"/>
      <c r="I1" s="31"/>
      <c r="J1" s="32"/>
      <c r="K1" s="33"/>
      <c r="L1" s="30"/>
      <c r="M1" s="30"/>
      <c r="N1" s="30"/>
    </row>
    <row r="2" spans="1:14" ht="21" customHeight="1">
      <c r="A2" s="195" t="s">
        <v>67</v>
      </c>
      <c r="B2" s="195" t="s">
        <v>68</v>
      </c>
      <c r="C2" s="195" t="s">
        <v>69</v>
      </c>
      <c r="D2" s="196" t="s">
        <v>70</v>
      </c>
      <c r="E2" s="270"/>
      <c r="F2" s="270"/>
      <c r="G2" s="270"/>
      <c r="H2" s="270"/>
      <c r="I2" s="270"/>
      <c r="J2" s="272"/>
      <c r="K2" s="193" t="s">
        <v>71</v>
      </c>
      <c r="L2" s="192" t="s">
        <v>72</v>
      </c>
      <c r="M2" s="192" t="s">
        <v>73</v>
      </c>
      <c r="N2" s="192" t="s">
        <v>74</v>
      </c>
    </row>
    <row r="3" spans="1:14" ht="21" customHeight="1">
      <c r="A3" s="273"/>
      <c r="B3" s="273"/>
      <c r="C3" s="273"/>
      <c r="D3" s="192" t="s">
        <v>75</v>
      </c>
      <c r="E3" s="192" t="s">
        <v>76</v>
      </c>
      <c r="F3" s="192" t="s">
        <v>77</v>
      </c>
      <c r="G3" s="192" t="s">
        <v>78</v>
      </c>
      <c r="H3" s="192" t="s">
        <v>79</v>
      </c>
      <c r="I3" s="192" t="s">
        <v>80</v>
      </c>
      <c r="J3" s="197" t="s">
        <v>81</v>
      </c>
      <c r="K3" s="274"/>
      <c r="L3" s="273"/>
      <c r="M3" s="273"/>
      <c r="N3" s="273"/>
    </row>
    <row r="4" spans="1:14" ht="21" customHeight="1">
      <c r="A4" s="275"/>
      <c r="B4" s="275"/>
      <c r="C4" s="275"/>
      <c r="D4" s="275"/>
      <c r="E4" s="275"/>
      <c r="F4" s="275"/>
      <c r="G4" s="275"/>
      <c r="H4" s="275"/>
      <c r="I4" s="275"/>
      <c r="J4" s="276"/>
      <c r="K4" s="277"/>
      <c r="L4" s="275"/>
      <c r="M4" s="275"/>
      <c r="N4" s="275"/>
    </row>
    <row r="5" spans="1:14" ht="42" customHeight="1">
      <c r="A5" s="34" t="s">
        <v>82</v>
      </c>
      <c r="B5" s="191" t="s">
        <v>83</v>
      </c>
      <c r="C5" s="271"/>
      <c r="D5" s="35" t="s">
        <v>84</v>
      </c>
      <c r="E5" s="35" t="s">
        <v>85</v>
      </c>
      <c r="F5" s="36" t="s">
        <v>86</v>
      </c>
      <c r="G5" s="36">
        <v>7</v>
      </c>
      <c r="H5" s="36">
        <v>7</v>
      </c>
      <c r="I5" s="36">
        <v>8</v>
      </c>
      <c r="J5" s="37">
        <v>8</v>
      </c>
      <c r="K5" s="38">
        <f>'Pomoćno T-2_Izvor sredstava_202'!L5</f>
        <v>0</v>
      </c>
      <c r="L5" s="39">
        <f>'Pomoćno T-2_Izvor sredstava_202'!T5</f>
        <v>137991.10698168303</v>
      </c>
      <c r="M5" s="39">
        <f>'Pomoćno T-2_Izvor sredstava_202'!AB5</f>
        <v>1290814.9721263605</v>
      </c>
      <c r="N5" s="40">
        <f>'Pomoćno T-2_Izvor sredstava_202'!AJ5</f>
        <v>1598972.9227953278</v>
      </c>
    </row>
    <row r="6" spans="1:14" ht="55.2">
      <c r="A6" s="41" t="s">
        <v>87</v>
      </c>
      <c r="B6" s="189" t="s">
        <v>88</v>
      </c>
      <c r="C6" s="271"/>
      <c r="D6" s="42" t="s">
        <v>89</v>
      </c>
      <c r="E6" s="43" t="s">
        <v>90</v>
      </c>
      <c r="F6" s="42" t="s">
        <v>86</v>
      </c>
      <c r="G6" s="42">
        <v>79</v>
      </c>
      <c r="H6" s="42">
        <v>80</v>
      </c>
      <c r="I6" s="42">
        <v>81</v>
      </c>
      <c r="J6" s="44">
        <v>81</v>
      </c>
      <c r="K6" s="45">
        <f>'Pomoćno T-2_Izvor sredstava_202'!L6</f>
        <v>0</v>
      </c>
      <c r="L6" s="46">
        <f>'Pomoćno T-2_Izvor sredstava_202'!T6</f>
        <v>66365.808335545531</v>
      </c>
      <c r="M6" s="46">
        <f>'Pomoćno T-2_Izvor sredstava_202'!AB6</f>
        <v>995487.12503318291</v>
      </c>
      <c r="N6" s="47">
        <f>'Pomoćno T-2_Izvor sredstava_202'!AJ6</f>
        <v>1343464.5607034776</v>
      </c>
    </row>
    <row r="7" spans="1:14" ht="13.8">
      <c r="A7" s="48" t="s">
        <v>91</v>
      </c>
      <c r="B7" s="49" t="s">
        <v>92</v>
      </c>
      <c r="C7" s="49" t="s">
        <v>93</v>
      </c>
      <c r="D7" s="50"/>
      <c r="E7" s="50"/>
      <c r="F7" s="50"/>
      <c r="G7" s="51"/>
      <c r="H7" s="51"/>
      <c r="I7" s="51"/>
      <c r="J7" s="52"/>
      <c r="K7" s="53">
        <f>'Pomoćno T-2_Izvor sredstava_202'!L7</f>
        <v>0</v>
      </c>
      <c r="L7" s="55">
        <f>'Pomoćno T-2_Izvor sredstava_202'!T7</f>
        <v>0</v>
      </c>
      <c r="M7" s="54">
        <f>'Pomoćno T-2_Izvor sredstava_202'!AB7</f>
        <v>730023.89169100078</v>
      </c>
      <c r="N7" s="55">
        <f>'Pomoćno T-2_Izvor sredstava_202'!AJ7</f>
        <v>862976.10835412797</v>
      </c>
    </row>
    <row r="8" spans="1:14" ht="27.6">
      <c r="A8" s="48" t="s">
        <v>94</v>
      </c>
      <c r="B8" s="49" t="s">
        <v>95</v>
      </c>
      <c r="C8" s="49" t="s">
        <v>96</v>
      </c>
      <c r="D8" s="50"/>
      <c r="E8" s="50"/>
      <c r="F8" s="50"/>
      <c r="G8" s="51"/>
      <c r="H8" s="51"/>
      <c r="I8" s="51"/>
      <c r="J8" s="52"/>
      <c r="K8" s="53">
        <f>'Pomoćno T-2_Izvor sredstava_202'!L8</f>
        <v>0</v>
      </c>
      <c r="L8" s="55">
        <f>'Pomoćno T-2_Izvor sredstava_202'!T8</f>
        <v>66365.808335545531</v>
      </c>
      <c r="M8" s="54">
        <f>'Pomoćno T-2_Izvor sredstava_202'!AB8</f>
        <v>265463.23334218212</v>
      </c>
      <c r="N8" s="55">
        <f>'Pomoćno T-2_Izvor sredstava_202'!AJ8</f>
        <v>480488.45234934962</v>
      </c>
    </row>
    <row r="9" spans="1:14" ht="41.25" customHeight="1">
      <c r="A9" s="41" t="s">
        <v>97</v>
      </c>
      <c r="B9" s="189" t="s">
        <v>98</v>
      </c>
      <c r="C9" s="271"/>
      <c r="D9" s="43" t="s">
        <v>99</v>
      </c>
      <c r="E9" s="43" t="s">
        <v>100</v>
      </c>
      <c r="F9" s="42" t="s">
        <v>86</v>
      </c>
      <c r="G9" s="42">
        <v>18</v>
      </c>
      <c r="H9" s="42">
        <v>18</v>
      </c>
      <c r="I9" s="42">
        <v>18</v>
      </c>
      <c r="J9" s="44">
        <v>19</v>
      </c>
      <c r="K9" s="45">
        <f>'Pomoćno T-2_Izvor sredstava_202'!L9</f>
        <v>0</v>
      </c>
      <c r="L9" s="46">
        <f>'Pomoćno T-2_Izvor sredstava_202'!T9</f>
        <v>71625.298646137511</v>
      </c>
      <c r="M9" s="46">
        <f>'Pomoćno T-2_Izvor sredstava_202'!AB9</f>
        <v>295327.84709317761</v>
      </c>
      <c r="N9" s="47">
        <f>'Pomoćno T-2_Izvor sredstava_202'!AJ9</f>
        <v>255508.36209185029</v>
      </c>
    </row>
    <row r="10" spans="1:14" ht="13.8">
      <c r="A10" s="48" t="s">
        <v>101</v>
      </c>
      <c r="B10" s="49" t="s">
        <v>102</v>
      </c>
      <c r="C10" s="49" t="s">
        <v>96</v>
      </c>
      <c r="D10" s="50"/>
      <c r="E10" s="50"/>
      <c r="F10" s="50"/>
      <c r="G10" s="51"/>
      <c r="H10" s="51"/>
      <c r="I10" s="51"/>
      <c r="J10" s="52"/>
      <c r="K10" s="53">
        <f>'Pomoćno T-2_Izvor sredstava_202'!L10</f>
        <v>0</v>
      </c>
      <c r="L10" s="55">
        <f>'Pomoćno T-2_Izvor sredstava_202'!T10</f>
        <v>0</v>
      </c>
      <c r="M10" s="54">
        <f>'Pomoćno T-2_Izvor sredstava_202'!AB10</f>
        <v>295327.84709317761</v>
      </c>
      <c r="N10" s="55">
        <f>'Pomoćno T-2_Izvor sredstava_202'!AJ10</f>
        <v>255508.36209185029</v>
      </c>
    </row>
    <row r="11" spans="1:14" ht="27.6">
      <c r="A11" s="48" t="s">
        <v>103</v>
      </c>
      <c r="B11" s="49" t="s">
        <v>104</v>
      </c>
      <c r="C11" s="49" t="s">
        <v>105</v>
      </c>
      <c r="D11" s="50"/>
      <c r="E11" s="50"/>
      <c r="F11" s="50"/>
      <c r="G11" s="51"/>
      <c r="H11" s="51"/>
      <c r="I11" s="51"/>
      <c r="J11" s="52"/>
      <c r="K11" s="53">
        <f>'Pomoćno T-2_Izvor sredstava_202'!L11</f>
        <v>0</v>
      </c>
      <c r="L11" s="55">
        <f>'Pomoćno T-2_Izvor sredstava_202'!T11</f>
        <v>71625.298646137511</v>
      </c>
      <c r="M11" s="54">
        <f>'Pomoćno T-2_Izvor sredstava_202'!AB11</f>
        <v>0</v>
      </c>
      <c r="N11" s="55">
        <f>'Pomoćno T-2_Izvor sredstava_202'!AJ11</f>
        <v>0</v>
      </c>
    </row>
    <row r="12" spans="1:14" ht="33" customHeight="1">
      <c r="A12" s="34" t="s">
        <v>106</v>
      </c>
      <c r="B12" s="191" t="s">
        <v>107</v>
      </c>
      <c r="C12" s="271"/>
      <c r="D12" s="35" t="s">
        <v>108</v>
      </c>
      <c r="E12" s="35" t="s">
        <v>109</v>
      </c>
      <c r="F12" s="36" t="s">
        <v>86</v>
      </c>
      <c r="G12" s="36">
        <v>3</v>
      </c>
      <c r="H12" s="36">
        <v>3</v>
      </c>
      <c r="I12" s="36">
        <v>3</v>
      </c>
      <c r="J12" s="37">
        <v>4</v>
      </c>
      <c r="K12" s="38">
        <f>'Pomoćno T-2_Izvor sredstava_202'!L12</f>
        <v>0</v>
      </c>
      <c r="L12" s="39">
        <f>'Pomoćno T-2_Izvor sredstava_202'!T12</f>
        <v>273599.68144412001</v>
      </c>
      <c r="M12" s="39">
        <f>'Pomoćno T-2_Izvor sredstava_202'!AB12</f>
        <v>0</v>
      </c>
      <c r="N12" s="40">
        <f>'Pomoćno T-2_Izvor sredstava_202'!AJ12</f>
        <v>318555.88001061854</v>
      </c>
    </row>
    <row r="13" spans="1:14" ht="28.5" customHeight="1">
      <c r="A13" s="41" t="s">
        <v>110</v>
      </c>
      <c r="B13" s="189" t="s">
        <v>111</v>
      </c>
      <c r="C13" s="271"/>
      <c r="D13" s="43" t="s">
        <v>112</v>
      </c>
      <c r="E13" s="43" t="s">
        <v>113</v>
      </c>
      <c r="F13" s="42" t="s">
        <v>86</v>
      </c>
      <c r="G13" s="42">
        <v>32</v>
      </c>
      <c r="H13" s="42">
        <v>32</v>
      </c>
      <c r="I13" s="42">
        <v>32</v>
      </c>
      <c r="J13" s="44">
        <v>33</v>
      </c>
      <c r="K13" s="45">
        <f>'Pomoćno T-2_Izvor sredstava_202'!L13</f>
        <v>0</v>
      </c>
      <c r="L13" s="46">
        <f>'Pomoćno T-2_Izvor sredstava_202'!T13</f>
        <v>273599.68144412001</v>
      </c>
      <c r="M13" s="46">
        <f>'Pomoćno T-2_Izvor sredstava_202'!AB13</f>
        <v>0</v>
      </c>
      <c r="N13" s="47">
        <f>'Pomoćno T-2_Izvor sredstava_202'!AJ13</f>
        <v>318555.88001061854</v>
      </c>
    </row>
    <row r="14" spans="1:14" ht="27.6">
      <c r="A14" s="48" t="s">
        <v>114</v>
      </c>
      <c r="B14" s="49" t="s">
        <v>115</v>
      </c>
      <c r="C14" s="49" t="s">
        <v>116</v>
      </c>
      <c r="D14" s="50"/>
      <c r="E14" s="50"/>
      <c r="F14" s="50"/>
      <c r="G14" s="51"/>
      <c r="H14" s="51"/>
      <c r="I14" s="51"/>
      <c r="J14" s="52"/>
      <c r="K14" s="53">
        <f>'Pomoćno T-2_Izvor sredstava_202'!L14</f>
        <v>0</v>
      </c>
      <c r="L14" s="55">
        <f>'Pomoćno T-2_Izvor sredstava_202'!T14</f>
        <v>0</v>
      </c>
      <c r="M14" s="54">
        <f>'Pomoćno T-2_Izvor sredstava_202'!AB14</f>
        <v>0</v>
      </c>
      <c r="N14" s="55">
        <f>'Pomoćno T-2_Izvor sredstava_202'!AJ14</f>
        <v>318555.88001061854</v>
      </c>
    </row>
    <row r="15" spans="1:14" ht="27.6">
      <c r="A15" s="48" t="s">
        <v>117</v>
      </c>
      <c r="B15" s="49" t="s">
        <v>118</v>
      </c>
      <c r="C15" s="49" t="s">
        <v>119</v>
      </c>
      <c r="D15" s="50"/>
      <c r="E15" s="50"/>
      <c r="F15" s="50"/>
      <c r="G15" s="51"/>
      <c r="H15" s="51"/>
      <c r="I15" s="51"/>
      <c r="J15" s="52"/>
      <c r="K15" s="53">
        <f>'Pomoćno T-2_Izvor sredstava_202'!L15</f>
        <v>0</v>
      </c>
      <c r="L15" s="55">
        <f>'Pomoćno T-2_Izvor sredstava_202'!T15</f>
        <v>273599.68144412001</v>
      </c>
      <c r="M15" s="54">
        <f>'Pomoćno T-2_Izvor sredstava_202'!AB15</f>
        <v>0</v>
      </c>
      <c r="N15" s="55">
        <f>'Pomoćno T-2_Izvor sredstava_202'!AJ15</f>
        <v>0</v>
      </c>
    </row>
    <row r="16" spans="1:14" ht="33" customHeight="1">
      <c r="A16" s="41" t="s">
        <v>120</v>
      </c>
      <c r="B16" s="189" t="s">
        <v>121</v>
      </c>
      <c r="C16" s="271"/>
      <c r="D16" s="43" t="s">
        <v>122</v>
      </c>
      <c r="E16" s="43" t="s">
        <v>123</v>
      </c>
      <c r="F16" s="42" t="s">
        <v>86</v>
      </c>
      <c r="G16" s="42">
        <v>0</v>
      </c>
      <c r="H16" s="42">
        <v>0</v>
      </c>
      <c r="I16" s="42">
        <v>0</v>
      </c>
      <c r="J16" s="44">
        <v>1</v>
      </c>
      <c r="K16" s="45">
        <f>'Pomoćno T-2_Izvor sredstava_202'!L16</f>
        <v>0</v>
      </c>
      <c r="L16" s="46">
        <f>'Pomoćno T-2_Izvor sredstava_202'!T16</f>
        <v>0</v>
      </c>
      <c r="M16" s="46">
        <f>'Pomoćno T-2_Izvor sredstava_202'!AB16</f>
        <v>0</v>
      </c>
      <c r="N16" s="47">
        <f>'Pomoćno T-2_Izvor sredstava_202'!AJ16</f>
        <v>0</v>
      </c>
    </row>
    <row r="17" spans="1:14" ht="13.8">
      <c r="A17" s="48" t="s">
        <v>124</v>
      </c>
      <c r="B17" s="49" t="s">
        <v>125</v>
      </c>
      <c r="C17" s="49" t="s">
        <v>96</v>
      </c>
      <c r="D17" s="50"/>
      <c r="E17" s="50"/>
      <c r="F17" s="50"/>
      <c r="G17" s="51"/>
      <c r="H17" s="51"/>
      <c r="I17" s="51"/>
      <c r="J17" s="52"/>
      <c r="K17" s="53">
        <f>'Pomoćno T-2_Izvor sredstava_202'!L17</f>
        <v>0</v>
      </c>
      <c r="L17" s="55">
        <f>'Pomoćno T-2_Izvor sredstava_202'!T17</f>
        <v>0</v>
      </c>
      <c r="M17" s="54">
        <f>'Pomoćno T-2_Izvor sredstava_202'!AB17</f>
        <v>0</v>
      </c>
      <c r="N17" s="55">
        <f>'Pomoćno T-2_Izvor sredstava_202'!AJ17</f>
        <v>0</v>
      </c>
    </row>
    <row r="18" spans="1:14" ht="40.5" customHeight="1">
      <c r="A18" s="34" t="s">
        <v>126</v>
      </c>
      <c r="B18" s="191" t="s">
        <v>127</v>
      </c>
      <c r="C18" s="271"/>
      <c r="D18" s="35" t="s">
        <v>128</v>
      </c>
      <c r="E18" s="35" t="s">
        <v>129</v>
      </c>
      <c r="F18" s="36" t="s">
        <v>130</v>
      </c>
      <c r="G18" s="56">
        <v>243</v>
      </c>
      <c r="H18" s="36">
        <v>243</v>
      </c>
      <c r="I18" s="36">
        <v>245</v>
      </c>
      <c r="J18" s="37">
        <v>246</v>
      </c>
      <c r="K18" s="38">
        <f>'Pomoćno T-2_Izvor sredstava_202'!L18</f>
        <v>0</v>
      </c>
      <c r="L18" s="39">
        <f>'Pomoćno T-2_Izvor sredstava_202'!T18</f>
        <v>540881.33793469612</v>
      </c>
      <c r="M18" s="39">
        <f>'Pomoćno T-2_Izvor sredstava_202'!AB18</f>
        <v>4423016.502374569</v>
      </c>
      <c r="N18" s="40">
        <f>'Pomoćno T-2_Izvor sredstava_202'!AJ18</f>
        <v>5391666.9594783653</v>
      </c>
    </row>
    <row r="19" spans="1:14" ht="30" customHeight="1">
      <c r="A19" s="41" t="s">
        <v>131</v>
      </c>
      <c r="B19" s="189" t="s">
        <v>132</v>
      </c>
      <c r="C19" s="271"/>
      <c r="D19" s="42" t="s">
        <v>133</v>
      </c>
      <c r="E19" s="43" t="s">
        <v>134</v>
      </c>
      <c r="F19" s="42" t="s">
        <v>86</v>
      </c>
      <c r="G19" s="42">
        <v>36</v>
      </c>
      <c r="H19" s="42">
        <v>36</v>
      </c>
      <c r="I19" s="42">
        <v>38</v>
      </c>
      <c r="J19" s="44">
        <v>39</v>
      </c>
      <c r="K19" s="45">
        <f>'Pomoćno T-2_Izvor sredstava_202'!L19</f>
        <v>0</v>
      </c>
      <c r="L19" s="46">
        <f>'Pomoćno T-2_Izvor sredstava_202'!T19</f>
        <v>530926.46668436425</v>
      </c>
      <c r="M19" s="46">
        <f>'Pomoćno T-2_Izvor sredstava_202'!AB19</f>
        <v>1588083.4963525354</v>
      </c>
      <c r="N19" s="47">
        <f>'Pomoćno T-2_Izvor sredstava_202'!AJ19</f>
        <v>1941149.5966976373</v>
      </c>
    </row>
    <row r="20" spans="1:14" ht="27.6">
      <c r="A20" s="48" t="s">
        <v>135</v>
      </c>
      <c r="B20" s="49" t="s">
        <v>136</v>
      </c>
      <c r="C20" s="49" t="s">
        <v>96</v>
      </c>
      <c r="D20" s="50"/>
      <c r="E20" s="50"/>
      <c r="F20" s="50"/>
      <c r="G20" s="51"/>
      <c r="H20" s="51"/>
      <c r="I20" s="51"/>
      <c r="J20" s="52"/>
      <c r="K20" s="53">
        <f>'Pomoćno T-2_Izvor sredstava_202'!L20</f>
        <v>0</v>
      </c>
      <c r="L20" s="55">
        <f>'Pomoćno T-2_Izvor sredstava_202'!T20</f>
        <v>0</v>
      </c>
      <c r="M20" s="54">
        <f>'Pomoćno T-2_Izvor sredstava_202'!AB20</f>
        <v>512028.27999999997</v>
      </c>
      <c r="N20" s="55">
        <f>'Pomoćno T-2_Izvor sredstava_202'!AJ20</f>
        <v>512028.27999999997</v>
      </c>
    </row>
    <row r="21" spans="1:14" ht="27.6">
      <c r="A21" s="48" t="s">
        <v>137</v>
      </c>
      <c r="B21" s="49" t="s">
        <v>138</v>
      </c>
      <c r="C21" s="49" t="s">
        <v>139</v>
      </c>
      <c r="D21" s="50"/>
      <c r="E21" s="50"/>
      <c r="F21" s="50"/>
      <c r="G21" s="51"/>
      <c r="H21" s="51"/>
      <c r="I21" s="51"/>
      <c r="J21" s="52"/>
      <c r="K21" s="53">
        <f>'Pomoćno T-2_Izvor sredstava_202'!L21</f>
        <v>0</v>
      </c>
      <c r="L21" s="55">
        <f>'Pomoćno T-2_Izvor sredstava_202'!T21</f>
        <v>0</v>
      </c>
      <c r="M21" s="54">
        <f>'Pomoćno T-2_Izvor sredstava_202'!AB21</f>
        <v>500000</v>
      </c>
      <c r="N21" s="55">
        <f>'Pomoćno T-2_Izvor sredstava_202'!AJ21</f>
        <v>500000</v>
      </c>
    </row>
    <row r="22" spans="1:14" ht="13.8">
      <c r="A22" s="48" t="s">
        <v>140</v>
      </c>
      <c r="B22" s="49" t="s">
        <v>141</v>
      </c>
      <c r="C22" s="49" t="s">
        <v>96</v>
      </c>
      <c r="D22" s="50"/>
      <c r="E22" s="50"/>
      <c r="F22" s="50"/>
      <c r="G22" s="51"/>
      <c r="H22" s="51"/>
      <c r="I22" s="51"/>
      <c r="J22" s="52"/>
      <c r="K22" s="53">
        <f>'Pomoćno T-2_Izvor sredstava_202'!L22</f>
        <v>0</v>
      </c>
      <c r="L22" s="55">
        <f>'Pomoćno T-2_Izvor sredstava_202'!T22</f>
        <v>0</v>
      </c>
      <c r="M22" s="54">
        <f>'Pomoćno T-2_Izvor sredstava_202'!AB22</f>
        <v>45128.74966817096</v>
      </c>
      <c r="N22" s="55">
        <f>'Pomoćno T-2_Izvor sredstava_202'!AJ22</f>
        <v>0</v>
      </c>
    </row>
    <row r="23" spans="1:14" ht="27.6">
      <c r="A23" s="48" t="s">
        <v>142</v>
      </c>
      <c r="B23" s="49" t="s">
        <v>143</v>
      </c>
      <c r="C23" s="49" t="s">
        <v>144</v>
      </c>
      <c r="D23" s="50"/>
      <c r="E23" s="50"/>
      <c r="F23" s="50"/>
      <c r="G23" s="51"/>
      <c r="H23" s="51"/>
      <c r="I23" s="51"/>
      <c r="J23" s="52"/>
      <c r="K23" s="53">
        <f>'Pomoćno T-2_Izvor sredstava_202'!L23</f>
        <v>0</v>
      </c>
      <c r="L23" s="55">
        <f>'Pomoćno T-2_Izvor sredstava_202'!T23</f>
        <v>0</v>
      </c>
      <c r="M23" s="54">
        <f>'Pomoćno T-2_Izvor sredstava_202'!AB23</f>
        <v>0</v>
      </c>
      <c r="N23" s="55">
        <f>'Pomoćno T-2_Izvor sredstava_202'!AJ23</f>
        <v>398194.85001327319</v>
      </c>
    </row>
    <row r="24" spans="1:14" ht="13.8">
      <c r="A24" s="48" t="s">
        <v>145</v>
      </c>
      <c r="B24" s="49" t="s">
        <v>146</v>
      </c>
      <c r="C24" s="49" t="s">
        <v>96</v>
      </c>
      <c r="D24" s="50"/>
      <c r="E24" s="50"/>
      <c r="F24" s="50"/>
      <c r="G24" s="51"/>
      <c r="H24" s="51"/>
      <c r="I24" s="51"/>
      <c r="J24" s="52"/>
      <c r="K24" s="53">
        <f>'Pomoćno T-2_Izvor sredstava_202'!L24</f>
        <v>0</v>
      </c>
      <c r="L24" s="55">
        <f>'Pomoćno T-2_Izvor sredstava_202'!T24</f>
        <v>530926.46668436425</v>
      </c>
      <c r="M24" s="54">
        <f>'Pomoćno T-2_Izvor sredstava_202'!AB24</f>
        <v>530926.46668436425</v>
      </c>
      <c r="N24" s="55">
        <f>'Pomoćno T-2_Izvor sredstava_202'!AJ24</f>
        <v>530926.46668436425</v>
      </c>
    </row>
    <row r="25" spans="1:14" ht="27.75" customHeight="1">
      <c r="A25" s="41" t="s">
        <v>147</v>
      </c>
      <c r="B25" s="189" t="s">
        <v>148</v>
      </c>
      <c r="C25" s="271"/>
      <c r="D25" s="42" t="s">
        <v>149</v>
      </c>
      <c r="E25" s="43" t="s">
        <v>150</v>
      </c>
      <c r="F25" s="42" t="s">
        <v>86</v>
      </c>
      <c r="G25" s="42">
        <v>64</v>
      </c>
      <c r="H25" s="42">
        <v>64</v>
      </c>
      <c r="I25" s="42">
        <v>66</v>
      </c>
      <c r="J25" s="44">
        <v>67</v>
      </c>
      <c r="K25" s="45">
        <f>'Pomoćno T-2_Izvor sredstava_202'!L25</f>
        <v>0</v>
      </c>
      <c r="L25" s="46">
        <f>'Pomoćno T-2_Izvor sredstava_202'!T25</f>
        <v>0</v>
      </c>
      <c r="M25" s="46">
        <f>'Pomoćno T-2_Izvor sredstava_202'!AB25</f>
        <v>2464999.9966830369</v>
      </c>
      <c r="N25" s="47">
        <f>'Pomoćno T-2_Izvor sredstava_202'!AJ25</f>
        <v>3373315.965116804</v>
      </c>
    </row>
    <row r="26" spans="1:14" ht="13.8">
      <c r="A26" s="48" t="s">
        <v>151</v>
      </c>
      <c r="B26" s="49" t="s">
        <v>152</v>
      </c>
      <c r="C26" s="49" t="s">
        <v>96</v>
      </c>
      <c r="D26" s="50"/>
      <c r="E26" s="50"/>
      <c r="F26" s="50"/>
      <c r="G26" s="51"/>
      <c r="H26" s="51"/>
      <c r="I26" s="51"/>
      <c r="J26" s="52"/>
      <c r="K26" s="53">
        <f>'Pomoćno T-2_Izvor sredstava_202'!L26</f>
        <v>0</v>
      </c>
      <c r="L26" s="55">
        <f>'Pomoćno T-2_Izvor sredstava_202'!T26</f>
        <v>0</v>
      </c>
      <c r="M26" s="54">
        <f>'Pomoćno T-2_Izvor sredstava_202'!AB26</f>
        <v>0</v>
      </c>
      <c r="N26" s="55">
        <f>'Pomoćno T-2_Izvor sredstava_202'!AJ26</f>
        <v>0</v>
      </c>
    </row>
    <row r="27" spans="1:14" ht="13.8">
      <c r="A27" s="48" t="s">
        <v>153</v>
      </c>
      <c r="B27" s="49" t="s">
        <v>154</v>
      </c>
      <c r="C27" s="49" t="s">
        <v>96</v>
      </c>
      <c r="D27" s="50"/>
      <c r="E27" s="50"/>
      <c r="F27" s="50"/>
      <c r="G27" s="51"/>
      <c r="H27" s="51"/>
      <c r="I27" s="51"/>
      <c r="J27" s="52"/>
      <c r="K27" s="53">
        <f>'Pomoćno T-2_Izvor sredstava_202'!L27</f>
        <v>0</v>
      </c>
      <c r="L27" s="55">
        <f>'Pomoćno T-2_Izvor sredstava_202'!T27</f>
        <v>0</v>
      </c>
      <c r="M27" s="54">
        <f>'Pomoćno T-2_Izvor sredstava_202'!AB27</f>
        <v>0</v>
      </c>
      <c r="N27" s="55">
        <f>'Pomoćno T-2_Izvor sredstava_202'!AJ27</f>
        <v>975121.11760021234</v>
      </c>
    </row>
    <row r="28" spans="1:14" ht="13.8">
      <c r="A28" s="48" t="s">
        <v>155</v>
      </c>
      <c r="B28" s="49" t="s">
        <v>156</v>
      </c>
      <c r="C28" s="49" t="s">
        <v>139</v>
      </c>
      <c r="D28" s="50"/>
      <c r="E28" s="50"/>
      <c r="F28" s="50"/>
      <c r="G28" s="51"/>
      <c r="H28" s="51"/>
      <c r="I28" s="51"/>
      <c r="J28" s="52"/>
      <c r="K28" s="53">
        <f>'Pomoćno T-2_Izvor sredstava_202'!L28</f>
        <v>0</v>
      </c>
      <c r="L28" s="55">
        <f>'Pomoćno T-2_Izvor sredstava_202'!T28</f>
        <v>0</v>
      </c>
      <c r="M28" s="54">
        <f>'Pomoćno T-2_Izvor sredstava_202'!AB28</f>
        <v>0</v>
      </c>
      <c r="N28" s="55">
        <f>'Pomoćno T-2_Izvor sredstava_202'!AJ28</f>
        <v>398194.85001327319</v>
      </c>
    </row>
    <row r="29" spans="1:14" ht="13.8">
      <c r="A29" s="48" t="s">
        <v>157</v>
      </c>
      <c r="B29" s="49" t="s">
        <v>158</v>
      </c>
      <c r="C29" s="49" t="s">
        <v>139</v>
      </c>
      <c r="D29" s="50"/>
      <c r="E29" s="50"/>
      <c r="F29" s="50"/>
      <c r="G29" s="51"/>
      <c r="H29" s="51"/>
      <c r="I29" s="51"/>
      <c r="J29" s="52"/>
      <c r="K29" s="53">
        <f>'Pomoćno T-2_Izvor sredstava_202'!L29</f>
        <v>0</v>
      </c>
      <c r="L29" s="55">
        <f>'Pomoćno T-2_Izvor sredstava_202'!T29</f>
        <v>0</v>
      </c>
      <c r="M29" s="54">
        <f>'Pomoćno T-2_Izvor sredstava_202'!AB29</f>
        <v>1500000</v>
      </c>
      <c r="N29" s="55">
        <f>'Pomoćno T-2_Izvor sredstava_202'!AJ29</f>
        <v>1500000</v>
      </c>
    </row>
    <row r="30" spans="1:14" ht="13.8">
      <c r="A30" s="48" t="s">
        <v>159</v>
      </c>
      <c r="B30" s="49" t="s">
        <v>160</v>
      </c>
      <c r="C30" s="49" t="s">
        <v>139</v>
      </c>
      <c r="D30" s="50"/>
      <c r="E30" s="50"/>
      <c r="F30" s="50"/>
      <c r="G30" s="51"/>
      <c r="H30" s="51"/>
      <c r="I30" s="51"/>
      <c r="J30" s="52"/>
      <c r="K30" s="53">
        <f>'Pomoćno T-2_Izvor sredstava_202'!L30</f>
        <v>0</v>
      </c>
      <c r="L30" s="55">
        <f>'Pomoćno T-2_Izvor sredstava_202'!T30</f>
        <v>0</v>
      </c>
      <c r="M30" s="54">
        <f>'Pomoćno T-2_Izvor sredstava_202'!AB30</f>
        <v>499999.99750331824</v>
      </c>
      <c r="N30" s="55">
        <f>'Pomoćno T-2_Izvor sredstava_202'!AJ30</f>
        <v>499999.99750331824</v>
      </c>
    </row>
    <row r="31" spans="1:14" ht="13.8">
      <c r="A31" s="48" t="s">
        <v>161</v>
      </c>
      <c r="B31" s="49" t="s">
        <v>162</v>
      </c>
      <c r="C31" s="49" t="s">
        <v>93</v>
      </c>
      <c r="D31" s="50"/>
      <c r="E31" s="50"/>
      <c r="F31" s="50"/>
      <c r="G31" s="51"/>
      <c r="H31" s="51"/>
      <c r="I31" s="51"/>
      <c r="J31" s="52"/>
      <c r="K31" s="53">
        <f>'Pomoćno T-2_Izvor sredstava_202'!L31</f>
        <v>0</v>
      </c>
      <c r="L31" s="55">
        <f>'Pomoćno T-2_Izvor sredstava_202'!T31</f>
        <v>0</v>
      </c>
      <c r="M31" s="54">
        <f>'Pomoćno T-2_Izvor sredstava_202'!AB31</f>
        <v>464999.99917971861</v>
      </c>
      <c r="N31" s="55">
        <f>'Pomoćno T-2_Izvor sredstava_202'!AJ31</f>
        <v>0</v>
      </c>
    </row>
    <row r="32" spans="1:14" ht="27.6">
      <c r="A32" s="41" t="s">
        <v>163</v>
      </c>
      <c r="B32" s="189" t="s">
        <v>164</v>
      </c>
      <c r="C32" s="271"/>
      <c r="D32" s="43" t="s">
        <v>165</v>
      </c>
      <c r="E32" s="43" t="s">
        <v>166</v>
      </c>
      <c r="F32" s="42" t="s">
        <v>86</v>
      </c>
      <c r="G32" s="42">
        <v>0</v>
      </c>
      <c r="H32" s="42">
        <v>0</v>
      </c>
      <c r="I32" s="42">
        <v>1</v>
      </c>
      <c r="J32" s="44">
        <v>2</v>
      </c>
      <c r="K32" s="45">
        <f>'Pomoćno T-2_Izvor sredstava_202'!L32</f>
        <v>0</v>
      </c>
      <c r="L32" s="46">
        <f>'Pomoćno T-2_Izvor sredstava_202'!T32</f>
        <v>9954.8712503318293</v>
      </c>
      <c r="M32" s="46">
        <f>'Pomoćno T-2_Izvor sredstava_202'!AB32</f>
        <v>369933.00933899661</v>
      </c>
      <c r="N32" s="47">
        <f>'Pomoćno T-2_Izvor sredstava_202'!AJ32</f>
        <v>77201.397663923548</v>
      </c>
    </row>
    <row r="33" spans="1:14" ht="13.8">
      <c r="A33" s="48" t="s">
        <v>167</v>
      </c>
      <c r="B33" s="49" t="s">
        <v>168</v>
      </c>
      <c r="C33" s="49" t="s">
        <v>139</v>
      </c>
      <c r="D33" s="50"/>
      <c r="E33" s="27"/>
      <c r="F33" s="50"/>
      <c r="G33" s="51"/>
      <c r="H33" s="51"/>
      <c r="I33" s="51"/>
      <c r="J33" s="52"/>
      <c r="K33" s="53">
        <f>'Pomoćno T-2_Izvor sredstava_202'!L33</f>
        <v>0</v>
      </c>
      <c r="L33" s="55">
        <f>'Pomoćno T-2_Izvor sredstava_202'!T33</f>
        <v>0</v>
      </c>
      <c r="M33" s="54">
        <f>'Pomoćno T-2_Izvor sredstava_202'!AB33</f>
        <v>132731.61667109106</v>
      </c>
      <c r="N33" s="55">
        <f>'Pomoćno T-2_Izvor sredstava_202'!AJ33</f>
        <v>0</v>
      </c>
    </row>
    <row r="34" spans="1:14" ht="27.6">
      <c r="A34" s="48" t="s">
        <v>169</v>
      </c>
      <c r="B34" s="49" t="s">
        <v>170</v>
      </c>
      <c r="C34" s="49" t="s">
        <v>96</v>
      </c>
      <c r="D34" s="50"/>
      <c r="E34" s="50"/>
      <c r="F34" s="50"/>
      <c r="G34" s="51"/>
      <c r="H34" s="51"/>
      <c r="I34" s="51"/>
      <c r="J34" s="52"/>
      <c r="K34" s="53">
        <f>'Pomoćno T-2_Izvor sredstava_202'!L34</f>
        <v>0</v>
      </c>
      <c r="L34" s="55">
        <f>'Pomoćno T-2_Izvor sredstava_202'!T34</f>
        <v>9954.8712503318293</v>
      </c>
      <c r="M34" s="54">
        <f>'Pomoćno T-2_Izvor sredstava_202'!AB34</f>
        <v>77201.397663923548</v>
      </c>
      <c r="N34" s="55">
        <f>'Pomoćno T-2_Izvor sredstava_202'!AJ34</f>
        <v>77201.397663923548</v>
      </c>
    </row>
    <row r="35" spans="1:14" ht="13.8">
      <c r="A35" s="48" t="s">
        <v>171</v>
      </c>
      <c r="B35" s="49" t="s">
        <v>172</v>
      </c>
      <c r="C35" s="49" t="s">
        <v>93</v>
      </c>
      <c r="D35" s="50"/>
      <c r="E35" s="50"/>
      <c r="F35" s="50"/>
      <c r="G35" s="51"/>
      <c r="H35" s="51"/>
      <c r="I35" s="51"/>
      <c r="J35" s="52"/>
      <c r="K35" s="53">
        <f>'Pomoćno T-2_Izvor sredstava_202'!L35</f>
        <v>0</v>
      </c>
      <c r="L35" s="55">
        <f>'Pomoćno T-2_Izvor sredstava_202'!T35</f>
        <v>0</v>
      </c>
      <c r="M35" s="54">
        <f>'Pomoćno T-2_Izvor sredstava_202'!AB35</f>
        <v>159999.99500398195</v>
      </c>
      <c r="N35" s="55">
        <f>'Pomoćno T-2_Izvor sredstava_202'!AJ35</f>
        <v>0</v>
      </c>
    </row>
    <row r="36" spans="1:14" ht="35.25" customHeight="1">
      <c r="A36" s="34" t="s">
        <v>173</v>
      </c>
      <c r="B36" s="191" t="s">
        <v>174</v>
      </c>
      <c r="C36" s="271"/>
      <c r="D36" s="35" t="s">
        <v>175</v>
      </c>
      <c r="E36" s="35" t="s">
        <v>176</v>
      </c>
      <c r="F36" s="36" t="s">
        <v>177</v>
      </c>
      <c r="G36" s="36" t="s">
        <v>178</v>
      </c>
      <c r="H36" s="36" t="s">
        <v>179</v>
      </c>
      <c r="I36" s="36">
        <v>3</v>
      </c>
      <c r="J36" s="37">
        <v>3</v>
      </c>
      <c r="K36" s="38">
        <f>'Pomoćno T-2_Izvor sredstava_202'!L36</f>
        <v>17255.110167241837</v>
      </c>
      <c r="L36" s="39">
        <f>'Pomoćno T-2_Izvor sredstava_202'!T36</f>
        <v>5147411.7334749131</v>
      </c>
      <c r="M36" s="39">
        <f>'Pomoćno T-2_Izvor sredstava_202'!AB36</f>
        <v>1994906.25</v>
      </c>
      <c r="N36" s="40">
        <f>'Pomoćno T-2_Izvor sredstava_202'!AJ36</f>
        <v>6035239.7587947967</v>
      </c>
    </row>
    <row r="37" spans="1:14" ht="13.8">
      <c r="A37" s="41" t="s">
        <v>180</v>
      </c>
      <c r="B37" s="189" t="s">
        <v>181</v>
      </c>
      <c r="C37" s="271"/>
      <c r="D37" s="42" t="s">
        <v>182</v>
      </c>
      <c r="E37" s="43" t="s">
        <v>183</v>
      </c>
      <c r="F37" s="42" t="s">
        <v>86</v>
      </c>
      <c r="G37" s="57">
        <v>2067</v>
      </c>
      <c r="H37" s="42">
        <v>2068</v>
      </c>
      <c r="I37" s="42">
        <v>2080</v>
      </c>
      <c r="J37" s="44">
        <v>2200</v>
      </c>
      <c r="K37" s="45">
        <f>'Pomoćno T-2_Izvor sredstava_202'!L37</f>
        <v>0</v>
      </c>
      <c r="L37" s="46">
        <f>'Pomoćno T-2_Izvor sredstava_202'!T37</f>
        <v>600000</v>
      </c>
      <c r="M37" s="46">
        <f>'Pomoćno T-2_Izvor sredstava_202'!AB37</f>
        <v>0</v>
      </c>
      <c r="N37" s="47">
        <f>'Pomoćno T-2_Izvor sredstava_202'!AJ37</f>
        <v>1447031.0587947969</v>
      </c>
    </row>
    <row r="38" spans="1:14" ht="13.8">
      <c r="A38" s="48" t="s">
        <v>184</v>
      </c>
      <c r="B38" s="49" t="s">
        <v>185</v>
      </c>
      <c r="C38" s="49" t="s">
        <v>96</v>
      </c>
      <c r="D38" s="50"/>
      <c r="E38" s="50"/>
      <c r="F38" s="50"/>
      <c r="G38" s="51"/>
      <c r="H38" s="51"/>
      <c r="I38" s="51"/>
      <c r="J38" s="52"/>
      <c r="K38" s="53">
        <f>'Pomoćno T-2_Izvor sredstava_202'!L38</f>
        <v>0</v>
      </c>
      <c r="L38" s="55">
        <f>'Pomoćno T-2_Izvor sredstava_202'!T38</f>
        <v>0</v>
      </c>
      <c r="M38" s="54">
        <f>'Pomoćno T-2_Izvor sredstava_202'!AB38</f>
        <v>0</v>
      </c>
      <c r="N38" s="55">
        <f>'Pomoćno T-2_Izvor sredstava_202'!AJ38</f>
        <v>796389.70002654637</v>
      </c>
    </row>
    <row r="39" spans="1:14" ht="27.6">
      <c r="A39" s="48" t="s">
        <v>186</v>
      </c>
      <c r="B39" s="49" t="s">
        <v>187</v>
      </c>
      <c r="C39" s="49" t="s">
        <v>188</v>
      </c>
      <c r="D39" s="50"/>
      <c r="E39" s="50"/>
      <c r="F39" s="50"/>
      <c r="G39" s="51"/>
      <c r="H39" s="51"/>
      <c r="I39" s="51"/>
      <c r="J39" s="52"/>
      <c r="K39" s="53">
        <f>'Pomoćno T-2_Izvor sredstava_202'!L39</f>
        <v>0</v>
      </c>
      <c r="L39" s="55">
        <f>'Pomoćno T-2_Izvor sredstava_202'!T39</f>
        <v>0</v>
      </c>
      <c r="M39" s="54">
        <f>'Pomoćno T-2_Izvor sredstava_202'!AB39</f>
        <v>0</v>
      </c>
      <c r="N39" s="55">
        <f>'Pomoćno T-2_Izvor sredstava_202'!AJ39</f>
        <v>152641.35917175474</v>
      </c>
    </row>
    <row r="40" spans="1:14" ht="13.8">
      <c r="A40" s="48" t="s">
        <v>189</v>
      </c>
      <c r="B40" s="49" t="s">
        <v>190</v>
      </c>
      <c r="C40" s="49" t="s">
        <v>139</v>
      </c>
      <c r="D40" s="50"/>
      <c r="E40" s="50"/>
      <c r="F40" s="50"/>
      <c r="G40" s="51"/>
      <c r="H40" s="51"/>
      <c r="I40" s="51"/>
      <c r="J40" s="52"/>
      <c r="K40" s="53">
        <f>'Pomoćno T-2_Izvor sredstava_202'!L40</f>
        <v>0</v>
      </c>
      <c r="L40" s="55">
        <f>'Pomoćno T-2_Izvor sredstava_202'!T40</f>
        <v>600000</v>
      </c>
      <c r="M40" s="54">
        <f>'Pomoćno T-2_Izvor sredstava_202'!AB40</f>
        <v>0</v>
      </c>
      <c r="N40" s="55">
        <f>'Pomoćno T-2_Izvor sredstava_202'!AJ40</f>
        <v>0</v>
      </c>
    </row>
    <row r="41" spans="1:14" ht="13.8">
      <c r="A41" s="48" t="s">
        <v>191</v>
      </c>
      <c r="B41" s="49" t="s">
        <v>192</v>
      </c>
      <c r="C41" s="49" t="s">
        <v>93</v>
      </c>
      <c r="D41" s="50"/>
      <c r="E41" s="50"/>
      <c r="F41" s="50"/>
      <c r="G41" s="51"/>
      <c r="H41" s="51"/>
      <c r="I41" s="51"/>
      <c r="J41" s="52"/>
      <c r="K41" s="53">
        <f>'Pomoćno T-2_Izvor sredstava_202'!L41</f>
        <v>0</v>
      </c>
      <c r="L41" s="55">
        <f>'Pomoćno T-2_Izvor sredstava_202'!T41</f>
        <v>0</v>
      </c>
      <c r="M41" s="54">
        <f>'Pomoćno T-2_Izvor sredstava_202'!AB41</f>
        <v>0</v>
      </c>
      <c r="N41" s="55">
        <f>'Pomoćno T-2_Izvor sredstava_202'!AJ41</f>
        <v>497999.99959649588</v>
      </c>
    </row>
    <row r="42" spans="1:14" ht="13.8">
      <c r="A42" s="41" t="s">
        <v>193</v>
      </c>
      <c r="B42" s="189" t="s">
        <v>194</v>
      </c>
      <c r="C42" s="271"/>
      <c r="D42" s="43" t="s">
        <v>195</v>
      </c>
      <c r="E42" s="43" t="s">
        <v>196</v>
      </c>
      <c r="F42" s="42" t="s">
        <v>86</v>
      </c>
      <c r="G42" s="57">
        <v>17103</v>
      </c>
      <c r="H42" s="42">
        <v>20000</v>
      </c>
      <c r="I42" s="42">
        <v>21000</v>
      </c>
      <c r="J42" s="44">
        <v>23000</v>
      </c>
      <c r="K42" s="45">
        <f>'Pomoćno T-2_Izvor sredstava_202'!L42</f>
        <v>17255.110167241837</v>
      </c>
      <c r="L42" s="46">
        <f>'Pomoćno T-2_Izvor sredstava_202'!T42</f>
        <v>4547411.733474914</v>
      </c>
      <c r="M42" s="46">
        <f>'Pomoćno T-2_Izvor sredstava_202'!AB42</f>
        <v>1994906.25</v>
      </c>
      <c r="N42" s="47">
        <f>'Pomoćno T-2_Izvor sredstava_202'!AJ42</f>
        <v>4588208.7</v>
      </c>
    </row>
    <row r="43" spans="1:14" ht="13.8">
      <c r="A43" s="48" t="s">
        <v>197</v>
      </c>
      <c r="B43" s="49" t="s">
        <v>198</v>
      </c>
      <c r="C43" s="49" t="s">
        <v>96</v>
      </c>
      <c r="D43" s="50"/>
      <c r="E43" s="50"/>
      <c r="F43" s="50"/>
      <c r="G43" s="51"/>
      <c r="H43" s="51"/>
      <c r="I43" s="51"/>
      <c r="J43" s="52"/>
      <c r="K43" s="53">
        <f>'Pomoćno T-2_Izvor sredstava_202'!L43</f>
        <v>0</v>
      </c>
      <c r="L43" s="55">
        <f>'Pomoćno T-2_Izvor sredstava_202'!T43</f>
        <v>0</v>
      </c>
      <c r="M43" s="54">
        <f>'Pomoćno T-2_Izvor sredstava_202'!AB43</f>
        <v>1146000</v>
      </c>
      <c r="N43" s="55">
        <f>'Pomoćno T-2_Izvor sredstava_202'!AJ43</f>
        <v>1146000</v>
      </c>
    </row>
    <row r="44" spans="1:14" ht="13.8">
      <c r="A44" s="48" t="s">
        <v>199</v>
      </c>
      <c r="B44" s="49" t="s">
        <v>200</v>
      </c>
      <c r="C44" s="49" t="s">
        <v>93</v>
      </c>
      <c r="D44" s="50"/>
      <c r="E44" s="50"/>
      <c r="F44" s="50"/>
      <c r="G44" s="51"/>
      <c r="H44" s="51"/>
      <c r="I44" s="51"/>
      <c r="J44" s="52"/>
      <c r="K44" s="53">
        <f>'Pomoćno T-2_Izvor sredstava_202'!L44</f>
        <v>0</v>
      </c>
      <c r="L44" s="55">
        <f>'Pomoćno T-2_Izvor sredstava_202'!T44</f>
        <v>0</v>
      </c>
      <c r="M44" s="54">
        <f>'Pomoćno T-2_Izvor sredstava_202'!AB44</f>
        <v>848906.25</v>
      </c>
      <c r="N44" s="55">
        <f>'Pomoćno T-2_Izvor sredstava_202'!AJ44</f>
        <v>848906.25</v>
      </c>
    </row>
    <row r="45" spans="1:14" ht="13.8">
      <c r="A45" s="48" t="s">
        <v>201</v>
      </c>
      <c r="B45" s="49" t="s">
        <v>202</v>
      </c>
      <c r="C45" s="49" t="s">
        <v>139</v>
      </c>
      <c r="D45" s="50"/>
      <c r="E45" s="50"/>
      <c r="F45" s="50"/>
      <c r="G45" s="51"/>
      <c r="H45" s="51"/>
      <c r="I45" s="51"/>
      <c r="J45" s="52"/>
      <c r="K45" s="53">
        <f>'Pomoćno T-2_Izvor sredstava_202'!L45</f>
        <v>0</v>
      </c>
      <c r="L45" s="55">
        <f>'Pomoćno T-2_Izvor sredstava_202'!T45</f>
        <v>300000</v>
      </c>
      <c r="M45" s="54">
        <f>'Pomoćno T-2_Izvor sredstava_202'!AB45</f>
        <v>0</v>
      </c>
      <c r="N45" s="55">
        <f>'Pomoćno T-2_Izvor sredstava_202'!AJ45</f>
        <v>0</v>
      </c>
    </row>
    <row r="46" spans="1:14" ht="13.8">
      <c r="A46" s="48" t="s">
        <v>203</v>
      </c>
      <c r="B46" s="49" t="s">
        <v>204</v>
      </c>
      <c r="C46" s="49" t="s">
        <v>96</v>
      </c>
      <c r="D46" s="50"/>
      <c r="E46" s="50"/>
      <c r="F46" s="50"/>
      <c r="G46" s="51"/>
      <c r="H46" s="51"/>
      <c r="I46" s="51"/>
      <c r="J46" s="52"/>
      <c r="K46" s="53">
        <f>'Pomoćno T-2_Izvor sredstava_202'!L46</f>
        <v>0</v>
      </c>
      <c r="L46" s="55">
        <f>'Pomoćno T-2_Izvor sredstava_202'!T46</f>
        <v>4247411.733474914</v>
      </c>
      <c r="M46" s="54">
        <f>'Pomoćno T-2_Izvor sredstava_202'!AB46</f>
        <v>0</v>
      </c>
      <c r="N46" s="55">
        <f>'Pomoćno T-2_Izvor sredstava_202'!AJ46</f>
        <v>0</v>
      </c>
    </row>
    <row r="47" spans="1:14" ht="13.8">
      <c r="A47" s="48" t="s">
        <v>205</v>
      </c>
      <c r="B47" s="49" t="s">
        <v>206</v>
      </c>
      <c r="C47" s="49" t="s">
        <v>96</v>
      </c>
      <c r="D47" s="50"/>
      <c r="E47" s="50"/>
      <c r="F47" s="50"/>
      <c r="G47" s="51"/>
      <c r="H47" s="51"/>
      <c r="I47" s="51"/>
      <c r="J47" s="52"/>
      <c r="K47" s="53">
        <f>'Pomoćno T-2_Izvor sredstava_202'!L47</f>
        <v>0</v>
      </c>
      <c r="L47" s="55">
        <f>'Pomoćno T-2_Izvor sredstava_202'!T47</f>
        <v>0</v>
      </c>
      <c r="M47" s="54">
        <f>'Pomoćno T-2_Izvor sredstava_202'!AB47</f>
        <v>0</v>
      </c>
      <c r="N47" s="55">
        <f>'Pomoćno T-2_Izvor sredstava_202'!AJ47</f>
        <v>0</v>
      </c>
    </row>
    <row r="48" spans="1:14" ht="13.8">
      <c r="A48" s="48" t="s">
        <v>207</v>
      </c>
      <c r="B48" s="49" t="s">
        <v>418</v>
      </c>
      <c r="C48" s="49" t="s">
        <v>419</v>
      </c>
      <c r="D48" s="50"/>
      <c r="E48" s="50"/>
      <c r="F48" s="50"/>
      <c r="G48" s="51"/>
      <c r="H48" s="51"/>
      <c r="I48" s="51"/>
      <c r="J48" s="52"/>
      <c r="K48" s="53">
        <f>'Pomoćno T-2_Izvor sredstava_202'!L48</f>
        <v>0</v>
      </c>
      <c r="L48" s="55">
        <f>'Pomoćno T-2_Izvor sredstava_202'!T48</f>
        <v>0</v>
      </c>
      <c r="M48" s="54">
        <f>'Pomoćno T-2_Izvor sredstava_202'!AB48</f>
        <v>0</v>
      </c>
      <c r="N48" s="55">
        <f>'Pomoćno T-2_Izvor sredstava_202'!AJ48</f>
        <v>1893302.4500000002</v>
      </c>
    </row>
    <row r="49" spans="1:14" ht="13.8">
      <c r="A49" s="48" t="s">
        <v>208</v>
      </c>
      <c r="B49" s="49" t="s">
        <v>209</v>
      </c>
      <c r="C49" s="49" t="s">
        <v>139</v>
      </c>
      <c r="D49" s="50"/>
      <c r="E49" s="50"/>
      <c r="F49" s="50"/>
      <c r="G49" s="51"/>
      <c r="H49" s="51"/>
      <c r="I49" s="51"/>
      <c r="J49" s="52"/>
      <c r="K49" s="53">
        <f>'Pomoćno T-2_Izvor sredstava_202'!L49</f>
        <v>0</v>
      </c>
      <c r="L49" s="55">
        <f>'Pomoćno T-2_Izvor sredstava_202'!T49</f>
        <v>0</v>
      </c>
      <c r="M49" s="54">
        <f>'Pomoćno T-2_Izvor sredstava_202'!AB49</f>
        <v>0</v>
      </c>
      <c r="N49" s="55">
        <f>'Pomoćno T-2_Izvor sredstava_202'!AJ49</f>
        <v>700000</v>
      </c>
    </row>
    <row r="50" spans="1:14" ht="27.6">
      <c r="A50" s="48" t="s">
        <v>210</v>
      </c>
      <c r="B50" s="49" t="s">
        <v>211</v>
      </c>
      <c r="C50" s="49" t="s">
        <v>212</v>
      </c>
      <c r="D50" s="50"/>
      <c r="E50" s="50"/>
      <c r="F50" s="50"/>
      <c r="G50" s="51"/>
      <c r="H50" s="51"/>
      <c r="I50" s="51"/>
      <c r="J50" s="52"/>
      <c r="K50" s="53">
        <f>'Pomoćno T-2_Izvor sredstava_202'!L50</f>
        <v>17255.110167241837</v>
      </c>
      <c r="L50" s="55">
        <f>'Pomoćno T-2_Izvor sredstava_202'!T50</f>
        <v>0</v>
      </c>
      <c r="M50" s="54">
        <f>'Pomoćno T-2_Izvor sredstava_202'!AB50</f>
        <v>0</v>
      </c>
      <c r="N50" s="55">
        <f>'Pomoćno T-2_Izvor sredstava_202'!AJ50</f>
        <v>0</v>
      </c>
    </row>
    <row r="51" spans="1:14" ht="42.75" customHeight="1">
      <c r="A51" s="34" t="s">
        <v>213</v>
      </c>
      <c r="B51" s="191" t="s">
        <v>214</v>
      </c>
      <c r="C51" s="271"/>
      <c r="D51" s="35" t="s">
        <v>215</v>
      </c>
      <c r="E51" s="35" t="s">
        <v>216</v>
      </c>
      <c r="F51" s="36" t="s">
        <v>217</v>
      </c>
      <c r="G51" s="36" t="s">
        <v>218</v>
      </c>
      <c r="H51" s="36" t="s">
        <v>218</v>
      </c>
      <c r="I51" s="36" t="s">
        <v>218</v>
      </c>
      <c r="J51" s="37" t="s">
        <v>219</v>
      </c>
      <c r="K51" s="38">
        <f>'Pomoćno T-2_Izvor sredstava_202'!L51</f>
        <v>0</v>
      </c>
      <c r="L51" s="39">
        <f>'Pomoćno T-2_Izvor sredstava_202'!T51</f>
        <v>15029200.955667641</v>
      </c>
      <c r="M51" s="39">
        <f>'Pomoćno T-2_Izvor sredstava_202'!AB51</f>
        <v>3971657.2869657557</v>
      </c>
      <c r="N51" s="40">
        <f>'Pomoćno T-2_Izvor sredstava_202'!AJ51</f>
        <v>2322803.2917440934</v>
      </c>
    </row>
    <row r="52" spans="1:14" ht="54" customHeight="1">
      <c r="A52" s="41" t="s">
        <v>220</v>
      </c>
      <c r="B52" s="189" t="s">
        <v>221</v>
      </c>
      <c r="C52" s="271"/>
      <c r="D52" s="43" t="s">
        <v>222</v>
      </c>
      <c r="E52" s="43" t="s">
        <v>222</v>
      </c>
      <c r="F52" s="42" t="s">
        <v>86</v>
      </c>
      <c r="G52" s="42">
        <v>0</v>
      </c>
      <c r="H52" s="42">
        <v>0</v>
      </c>
      <c r="I52" s="42">
        <v>1</v>
      </c>
      <c r="J52" s="44">
        <v>2</v>
      </c>
      <c r="K52" s="45">
        <f>'Pomoćno T-2_Izvor sredstava_202'!L52</f>
        <v>0</v>
      </c>
      <c r="L52" s="46">
        <f>'Pomoćno T-2_Izvor sredstava_202'!T52</f>
        <v>14972126.360499071</v>
      </c>
      <c r="M52" s="46">
        <f>'Pomoćno T-2_Izvor sredstava_202'!AB52</f>
        <v>3659277.9400053094</v>
      </c>
      <c r="N52" s="47">
        <f>'Pomoćno T-2_Izvor sredstava_202'!AJ52</f>
        <v>2322803.2917440934</v>
      </c>
    </row>
    <row r="53" spans="1:14" ht="27.6">
      <c r="A53" s="48" t="s">
        <v>223</v>
      </c>
      <c r="B53" s="49" t="s">
        <v>224</v>
      </c>
      <c r="C53" s="49" t="s">
        <v>96</v>
      </c>
      <c r="D53" s="50"/>
      <c r="E53" s="50"/>
      <c r="F53" s="50"/>
      <c r="G53" s="51"/>
      <c r="H53" s="51"/>
      <c r="I53" s="51"/>
      <c r="J53" s="52"/>
      <c r="K53" s="53">
        <f>'Pomoćno T-2_Izvor sredstava_202'!L53</f>
        <v>0</v>
      </c>
      <c r="L53" s="55">
        <f>'Pomoćno T-2_Izvor sredstava_202'!T53</f>
        <v>0</v>
      </c>
      <c r="M53" s="54">
        <f>'Pomoćno T-2_Izvor sredstava_202'!AB53</f>
        <v>1659145.2083886382</v>
      </c>
      <c r="N53" s="55">
        <f>'Pomoćno T-2_Izvor sredstava_202'!AJ53</f>
        <v>2322803.2917440934</v>
      </c>
    </row>
    <row r="54" spans="1:14" ht="27.6">
      <c r="A54" s="48" t="s">
        <v>225</v>
      </c>
      <c r="B54" s="49" t="s">
        <v>226</v>
      </c>
      <c r="C54" s="49" t="s">
        <v>227</v>
      </c>
      <c r="D54" s="50"/>
      <c r="E54" s="50"/>
      <c r="F54" s="50"/>
      <c r="G54" s="51"/>
      <c r="H54" s="51"/>
      <c r="I54" s="51"/>
      <c r="J54" s="52"/>
      <c r="K54" s="53">
        <f>'Pomoćno T-2_Izvor sredstava_202'!L54</f>
        <v>0</v>
      </c>
      <c r="L54" s="55">
        <f>'Pomoćno T-2_Izvor sredstava_202'!T54</f>
        <v>14972126.360499071</v>
      </c>
      <c r="M54" s="54">
        <f>'Pomoćno T-2_Izvor sredstava_202'!AB54</f>
        <v>0</v>
      </c>
      <c r="N54" s="55">
        <f>'Pomoćno T-2_Izvor sredstava_202'!AJ54</f>
        <v>0</v>
      </c>
    </row>
    <row r="55" spans="1:14" ht="13.8">
      <c r="A55" s="48" t="s">
        <v>228</v>
      </c>
      <c r="B55" s="49" t="s">
        <v>229</v>
      </c>
      <c r="C55" s="49" t="s">
        <v>139</v>
      </c>
      <c r="D55" s="50"/>
      <c r="E55" s="50"/>
      <c r="F55" s="50"/>
      <c r="G55" s="51"/>
      <c r="H55" s="51"/>
      <c r="I55" s="51"/>
      <c r="J55" s="52"/>
      <c r="K55" s="53">
        <f>'Pomoćno T-2_Izvor sredstava_202'!L55</f>
        <v>0</v>
      </c>
      <c r="L55" s="55">
        <f>'Pomoćno T-2_Izvor sredstava_202'!T55</f>
        <v>0</v>
      </c>
      <c r="M55" s="54">
        <f>'Pomoćno T-2_Izvor sredstava_202'!AB55</f>
        <v>0</v>
      </c>
      <c r="N55" s="55">
        <f>'Pomoćno T-2_Izvor sredstava_202'!AJ55</f>
        <v>0</v>
      </c>
    </row>
    <row r="56" spans="1:14" ht="13.8">
      <c r="A56" s="48" t="s">
        <v>230</v>
      </c>
      <c r="B56" s="49" t="s">
        <v>231</v>
      </c>
      <c r="C56" s="49" t="s">
        <v>139</v>
      </c>
      <c r="D56" s="50"/>
      <c r="E56" s="50"/>
      <c r="F56" s="50"/>
      <c r="G56" s="51"/>
      <c r="H56" s="51"/>
      <c r="I56" s="51"/>
      <c r="J56" s="52"/>
      <c r="K56" s="53">
        <f>'Pomoćno T-2_Izvor sredstava_202'!L56</f>
        <v>0</v>
      </c>
      <c r="L56" s="55">
        <f>'Pomoćno T-2_Izvor sredstava_202'!T56</f>
        <v>0</v>
      </c>
      <c r="M56" s="54">
        <f>'Pomoćno T-2_Izvor sredstava_202'!AB56</f>
        <v>0</v>
      </c>
      <c r="N56" s="55">
        <f>'Pomoćno T-2_Izvor sredstava_202'!AJ56</f>
        <v>0</v>
      </c>
    </row>
    <row r="57" spans="1:14" ht="27.6">
      <c r="A57" s="48" t="s">
        <v>232</v>
      </c>
      <c r="B57" s="49" t="s">
        <v>233</v>
      </c>
      <c r="C57" s="49" t="s">
        <v>234</v>
      </c>
      <c r="D57" s="50"/>
      <c r="E57" s="50"/>
      <c r="F57" s="50"/>
      <c r="G57" s="51"/>
      <c r="H57" s="51"/>
      <c r="I57" s="51"/>
      <c r="J57" s="52"/>
      <c r="K57" s="53">
        <f>'Pomoćno T-2_Izvor sredstava_202'!L57</f>
        <v>0</v>
      </c>
      <c r="L57" s="55">
        <f>'Pomoćno T-2_Izvor sredstava_202'!T57</f>
        <v>0</v>
      </c>
      <c r="M57" s="54">
        <f>'Pomoćno T-2_Izvor sredstava_202'!AB57</f>
        <v>2000132.7316166712</v>
      </c>
      <c r="N57" s="55">
        <f>'Pomoćno T-2_Izvor sredstava_202'!AJ57</f>
        <v>0</v>
      </c>
    </row>
    <row r="58" spans="1:14" ht="27.6">
      <c r="A58" s="41" t="s">
        <v>235</v>
      </c>
      <c r="B58" s="189" t="s">
        <v>236</v>
      </c>
      <c r="C58" s="271"/>
      <c r="D58" s="42" t="s">
        <v>237</v>
      </c>
      <c r="E58" s="43" t="s">
        <v>238</v>
      </c>
      <c r="F58" s="42" t="s">
        <v>86</v>
      </c>
      <c r="G58" s="42">
        <v>0</v>
      </c>
      <c r="H58" s="42">
        <v>2</v>
      </c>
      <c r="I58" s="42">
        <v>2</v>
      </c>
      <c r="J58" s="44">
        <v>2</v>
      </c>
      <c r="K58" s="45">
        <f>'Pomoćno T-2_Izvor sredstava_202'!L58</f>
        <v>0</v>
      </c>
      <c r="L58" s="46">
        <f>'Pomoćno T-2_Izvor sredstava_202'!T58</f>
        <v>57074.595168569154</v>
      </c>
      <c r="M58" s="46">
        <f>'Pomoćno T-2_Izvor sredstava_202'!AB58</f>
        <v>312379.34696044598</v>
      </c>
      <c r="N58" s="47">
        <f>'Pomoćno T-2_Izvor sredstava_202'!AJ58</f>
        <v>0</v>
      </c>
    </row>
    <row r="59" spans="1:14" ht="27.6">
      <c r="A59" s="48" t="s">
        <v>239</v>
      </c>
      <c r="B59" s="49" t="s">
        <v>240</v>
      </c>
      <c r="C59" s="49" t="s">
        <v>234</v>
      </c>
      <c r="D59" s="50"/>
      <c r="E59" s="50"/>
      <c r="F59" s="50"/>
      <c r="G59" s="51"/>
      <c r="H59" s="51"/>
      <c r="I59" s="51"/>
      <c r="J59" s="52"/>
      <c r="K59" s="53">
        <f>'Pomoćno T-2_Izvor sredstava_202'!L59</f>
        <v>0</v>
      </c>
      <c r="L59" s="55">
        <f>'Pomoćno T-2_Izvor sredstava_202'!T59</f>
        <v>0</v>
      </c>
      <c r="M59" s="54">
        <f>'Pomoćno T-2_Izvor sredstava_202'!AB59</f>
        <v>312379.34696044598</v>
      </c>
      <c r="N59" s="55">
        <f>'Pomoćno T-2_Izvor sredstava_202'!AJ59</f>
        <v>0</v>
      </c>
    </row>
    <row r="60" spans="1:14" ht="27.6">
      <c r="A60" s="48" t="s">
        <v>241</v>
      </c>
      <c r="B60" s="49" t="s">
        <v>242</v>
      </c>
      <c r="C60" s="49" t="s">
        <v>188</v>
      </c>
      <c r="D60" s="50"/>
      <c r="E60" s="50"/>
      <c r="F60" s="50"/>
      <c r="G60" s="51"/>
      <c r="H60" s="51"/>
      <c r="I60" s="51"/>
      <c r="J60" s="52"/>
      <c r="K60" s="53">
        <f>'Pomoćno T-2_Izvor sredstava_202'!L60</f>
        <v>0</v>
      </c>
      <c r="L60" s="55">
        <f>'Pomoćno T-2_Izvor sredstava_202'!T60</f>
        <v>57074.595168569154</v>
      </c>
      <c r="M60" s="54">
        <f>'Pomoćno T-2_Izvor sredstava_202'!AB60</f>
        <v>0</v>
      </c>
      <c r="N60" s="55">
        <f>'Pomoćno T-2_Izvor sredstava_202'!AJ60</f>
        <v>0</v>
      </c>
    </row>
    <row r="61" spans="1:14" ht="31.5" customHeight="1">
      <c r="A61" s="34" t="s">
        <v>243</v>
      </c>
      <c r="B61" s="191" t="s">
        <v>244</v>
      </c>
      <c r="C61" s="271"/>
      <c r="D61" s="35" t="s">
        <v>245</v>
      </c>
      <c r="E61" s="35" t="s">
        <v>246</v>
      </c>
      <c r="F61" s="36" t="s">
        <v>86</v>
      </c>
      <c r="G61" s="36">
        <v>6</v>
      </c>
      <c r="H61" s="36">
        <v>6</v>
      </c>
      <c r="I61" s="36">
        <v>8</v>
      </c>
      <c r="J61" s="37">
        <v>9</v>
      </c>
      <c r="K61" s="38">
        <f>'Pomoćno T-2_Izvor sredstava_202'!L61</f>
        <v>0</v>
      </c>
      <c r="L61" s="39">
        <f>'Pomoćno T-2_Izvor sredstava_202'!T61</f>
        <v>278736.39500929124</v>
      </c>
      <c r="M61" s="39">
        <f>'Pomoćno T-2_Izvor sredstava_202'!AB61</f>
        <v>4665517.0306742759</v>
      </c>
      <c r="N61" s="40">
        <f>'Pomoćno T-2_Izvor sredstava_202'!AJ61</f>
        <v>2521942.900066366</v>
      </c>
    </row>
    <row r="62" spans="1:14" ht="30" customHeight="1">
      <c r="A62" s="41" t="s">
        <v>247</v>
      </c>
      <c r="B62" s="189" t="s">
        <v>248</v>
      </c>
      <c r="C62" s="271"/>
      <c r="D62" s="43" t="s">
        <v>249</v>
      </c>
      <c r="E62" s="43" t="s">
        <v>250</v>
      </c>
      <c r="F62" s="42" t="s">
        <v>86</v>
      </c>
      <c r="G62" s="42">
        <v>0</v>
      </c>
      <c r="H62" s="42">
        <v>0</v>
      </c>
      <c r="I62" s="42">
        <v>2</v>
      </c>
      <c r="J62" s="44">
        <v>3</v>
      </c>
      <c r="K62" s="45">
        <f>'Pomoćno T-2_Izvor sredstava_202'!L62</f>
        <v>0</v>
      </c>
      <c r="L62" s="46">
        <f>'Pomoćno T-2_Izvor sredstava_202'!T62</f>
        <v>278736.39500929124</v>
      </c>
      <c r="M62" s="46">
        <f>'Pomoćno T-2_Izvor sredstava_202'!AB62</f>
        <v>4665517.0306742759</v>
      </c>
      <c r="N62" s="47">
        <f>'Pomoćno T-2_Izvor sredstava_202'!AJ62</f>
        <v>2521942.900066366</v>
      </c>
    </row>
    <row r="63" spans="1:14" ht="13.8">
      <c r="A63" s="48" t="s">
        <v>251</v>
      </c>
      <c r="B63" s="49" t="s">
        <v>252</v>
      </c>
      <c r="C63" s="49" t="s">
        <v>96</v>
      </c>
      <c r="D63" s="50"/>
      <c r="E63" s="50"/>
      <c r="F63" s="50"/>
      <c r="G63" s="51"/>
      <c r="H63" s="51"/>
      <c r="I63" s="51"/>
      <c r="J63" s="52"/>
      <c r="K63" s="53">
        <f>'Pomoćno T-2_Izvor sredstava_202'!L63</f>
        <v>0</v>
      </c>
      <c r="L63" s="55">
        <f>'Pomoćno T-2_Izvor sredstava_202'!T63</f>
        <v>0</v>
      </c>
      <c r="M63" s="54">
        <f>'Pomoćno T-2_Izvor sredstava_202'!AB63</f>
        <v>0</v>
      </c>
      <c r="N63" s="55">
        <f>'Pomoćno T-2_Izvor sredstava_202'!AJ63</f>
        <v>1327316.1667109106</v>
      </c>
    </row>
    <row r="64" spans="1:14" ht="13.8">
      <c r="A64" s="48" t="s">
        <v>253</v>
      </c>
      <c r="B64" s="49" t="s">
        <v>254</v>
      </c>
      <c r="C64" s="49" t="s">
        <v>96</v>
      </c>
      <c r="D64" s="50"/>
      <c r="E64" s="50"/>
      <c r="F64" s="50"/>
      <c r="G64" s="51"/>
      <c r="H64" s="51"/>
      <c r="I64" s="51"/>
      <c r="J64" s="52"/>
      <c r="K64" s="53">
        <f>'Pomoćno T-2_Izvor sredstava_202'!L64</f>
        <v>0</v>
      </c>
      <c r="L64" s="55">
        <f>'Pomoćno T-2_Izvor sredstava_202'!T64</f>
        <v>0</v>
      </c>
      <c r="M64" s="54">
        <f>'Pomoćno T-2_Izvor sredstava_202'!AB64</f>
        <v>4134548.3806742765</v>
      </c>
      <c r="N64" s="55">
        <f>'Pomoćno T-2_Izvor sredstava_202'!AJ64</f>
        <v>0</v>
      </c>
    </row>
    <row r="65" spans="1:14" ht="13.8">
      <c r="A65" s="48" t="s">
        <v>255</v>
      </c>
      <c r="B65" s="49" t="s">
        <v>256</v>
      </c>
      <c r="C65" s="49" t="s">
        <v>139</v>
      </c>
      <c r="D65" s="50"/>
      <c r="E65" s="50"/>
      <c r="F65" s="50"/>
      <c r="G65" s="51"/>
      <c r="H65" s="51"/>
      <c r="I65" s="51"/>
      <c r="J65" s="52"/>
      <c r="K65" s="53">
        <f>'Pomoćno T-2_Izvor sredstava_202'!L65</f>
        <v>0</v>
      </c>
      <c r="L65" s="55">
        <f>'Pomoćno T-2_Izvor sredstava_202'!T65</f>
        <v>0</v>
      </c>
      <c r="M65" s="54">
        <f>'Pomoćno T-2_Izvor sredstava_202'!AB65</f>
        <v>0</v>
      </c>
      <c r="N65" s="55">
        <f>'Pomoćno T-2_Izvor sredstava_202'!AJ65</f>
        <v>663658.08335545531</v>
      </c>
    </row>
    <row r="66" spans="1:14" ht="13.8">
      <c r="A66" s="48" t="s">
        <v>257</v>
      </c>
      <c r="B66" s="49" t="s">
        <v>258</v>
      </c>
      <c r="C66" s="49" t="s">
        <v>139</v>
      </c>
      <c r="D66" s="50"/>
      <c r="E66" s="50"/>
      <c r="F66" s="50"/>
      <c r="G66" s="51"/>
      <c r="H66" s="51"/>
      <c r="I66" s="51"/>
      <c r="J66" s="52"/>
      <c r="K66" s="53">
        <f>'Pomoćno T-2_Izvor sredstava_202'!L66</f>
        <v>0</v>
      </c>
      <c r="L66" s="55">
        <f>'Pomoćno T-2_Izvor sredstava_202'!T66</f>
        <v>278736.39500929124</v>
      </c>
      <c r="M66" s="54">
        <f>'Pomoćno T-2_Izvor sredstava_202'!AB66</f>
        <v>0</v>
      </c>
      <c r="N66" s="55">
        <f>'Pomoćno T-2_Izvor sredstava_202'!AJ66</f>
        <v>0</v>
      </c>
    </row>
    <row r="67" spans="1:14" ht="13.8">
      <c r="A67" s="48" t="s">
        <v>259</v>
      </c>
      <c r="B67" s="49" t="s">
        <v>260</v>
      </c>
      <c r="C67" s="49" t="s">
        <v>96</v>
      </c>
      <c r="D67" s="50"/>
      <c r="E67" s="50"/>
      <c r="F67" s="50"/>
      <c r="G67" s="51"/>
      <c r="H67" s="51"/>
      <c r="I67" s="51"/>
      <c r="J67" s="52"/>
      <c r="K67" s="53">
        <f>'Pomoćno T-2_Izvor sredstava_202'!L67</f>
        <v>0</v>
      </c>
      <c r="L67" s="55">
        <f>'Pomoćno T-2_Izvor sredstava_202'!T67</f>
        <v>0</v>
      </c>
      <c r="M67" s="54">
        <f>'Pomoćno T-2_Izvor sredstava_202'!AB67</f>
        <v>530968.65</v>
      </c>
      <c r="N67" s="55">
        <f>'Pomoćno T-2_Izvor sredstava_202'!AJ67</f>
        <v>530968.65</v>
      </c>
    </row>
    <row r="68" spans="1:14" ht="43.5" customHeight="1">
      <c r="A68" s="34" t="s">
        <v>261</v>
      </c>
      <c r="B68" s="191" t="s">
        <v>262</v>
      </c>
      <c r="C68" s="271"/>
      <c r="D68" s="35" t="s">
        <v>263</v>
      </c>
      <c r="E68" s="35" t="s">
        <v>264</v>
      </c>
      <c r="F68" s="36" t="s">
        <v>217</v>
      </c>
      <c r="G68" s="36" t="s">
        <v>265</v>
      </c>
      <c r="H68" s="58">
        <v>0.28999999999999998</v>
      </c>
      <c r="I68" s="58">
        <v>0.3</v>
      </c>
      <c r="J68" s="59">
        <v>0.32</v>
      </c>
      <c r="K68" s="38">
        <f>'Pomoćno T-2_Izvor sredstava_202'!L68</f>
        <v>2170007.5842845766</v>
      </c>
      <c r="L68" s="39">
        <f>'Pomoćno T-2_Izvor sredstava_202'!T68</f>
        <v>10833282.620122112</v>
      </c>
      <c r="M68" s="39">
        <f>'Pomoćno T-2_Izvor sredstava_202'!AB68</f>
        <v>0</v>
      </c>
      <c r="N68" s="40">
        <f>'Pomoćno T-2_Izvor sredstava_202'!AJ68</f>
        <v>0</v>
      </c>
    </row>
    <row r="69" spans="1:14" ht="39" customHeight="1">
      <c r="A69" s="41" t="s">
        <v>266</v>
      </c>
      <c r="B69" s="189" t="s">
        <v>267</v>
      </c>
      <c r="C69" s="271"/>
      <c r="D69" s="43" t="s">
        <v>268</v>
      </c>
      <c r="E69" s="43" t="s">
        <v>269</v>
      </c>
      <c r="F69" s="42" t="s">
        <v>217</v>
      </c>
      <c r="G69" s="42" t="s">
        <v>270</v>
      </c>
      <c r="H69" s="42">
        <v>5</v>
      </c>
      <c r="I69" s="42" t="s">
        <v>271</v>
      </c>
      <c r="J69" s="44">
        <v>6</v>
      </c>
      <c r="K69" s="45">
        <f>'Pomoćno T-2_Izvor sredstava_202'!L69</f>
        <v>2170007.5842845766</v>
      </c>
      <c r="L69" s="46">
        <f>'Pomoćno T-2_Izvor sredstava_202'!T69</f>
        <v>10833282.620122112</v>
      </c>
      <c r="M69" s="46">
        <f>'Pomoćno T-2_Izvor sredstava_202'!AB69</f>
        <v>0</v>
      </c>
      <c r="N69" s="47">
        <f>'Pomoćno T-2_Izvor sredstava_202'!AJ69</f>
        <v>0</v>
      </c>
    </row>
    <row r="70" spans="1:14" ht="27.6">
      <c r="A70" s="48" t="s">
        <v>272</v>
      </c>
      <c r="B70" s="49" t="s">
        <v>273</v>
      </c>
      <c r="C70" s="49" t="s">
        <v>96</v>
      </c>
      <c r="D70" s="50"/>
      <c r="E70" s="50"/>
      <c r="F70" s="50"/>
      <c r="G70" s="51"/>
      <c r="H70" s="51"/>
      <c r="I70" s="51"/>
      <c r="J70" s="52"/>
      <c r="K70" s="53">
        <f>'Pomoćno T-2_Izvor sredstava_202'!L70</f>
        <v>2170007.5842845766</v>
      </c>
      <c r="L70" s="55">
        <f>'Pomoćno T-2_Izvor sredstava_202'!T70</f>
        <v>10833282.620122112</v>
      </c>
      <c r="M70" s="54">
        <f>'Pomoćno T-2_Izvor sredstava_202'!AB70</f>
        <v>0</v>
      </c>
      <c r="N70" s="55">
        <f>'Pomoćno T-2_Izvor sredstava_202'!AJ70</f>
        <v>0</v>
      </c>
    </row>
    <row r="71" spans="1:14" ht="44.25" customHeight="1">
      <c r="A71" s="34" t="s">
        <v>274</v>
      </c>
      <c r="B71" s="191" t="s">
        <v>275</v>
      </c>
      <c r="C71" s="271"/>
      <c r="D71" s="35" t="s">
        <v>276</v>
      </c>
      <c r="E71" s="35" t="s">
        <v>277</v>
      </c>
      <c r="F71" s="36" t="s">
        <v>278</v>
      </c>
      <c r="G71" s="36">
        <v>25</v>
      </c>
      <c r="H71" s="36">
        <v>26</v>
      </c>
      <c r="I71" s="36">
        <v>27</v>
      </c>
      <c r="J71" s="37">
        <v>28</v>
      </c>
      <c r="K71" s="38">
        <f>'Pomoćno T-2_Izvor sredstava_202'!L71</f>
        <v>0</v>
      </c>
      <c r="L71" s="39">
        <f>'Pomoćno T-2_Izvor sredstava_202'!T71</f>
        <v>265463.23334218212</v>
      </c>
      <c r="M71" s="39">
        <f>'Pomoćno T-2_Izvor sredstava_202'!AB71</f>
        <v>331829.04167772766</v>
      </c>
      <c r="N71" s="40">
        <f>'Pomoćno T-2_Izvor sredstava_202'!AJ71</f>
        <v>3169989.4080169895</v>
      </c>
    </row>
    <row r="72" spans="1:14" ht="28.5" customHeight="1">
      <c r="A72" s="41" t="s">
        <v>279</v>
      </c>
      <c r="B72" s="189" t="s">
        <v>280</v>
      </c>
      <c r="C72" s="271"/>
      <c r="D72" s="43" t="s">
        <v>281</v>
      </c>
      <c r="E72" s="43" t="s">
        <v>282</v>
      </c>
      <c r="F72" s="42" t="s">
        <v>86</v>
      </c>
      <c r="G72" s="42">
        <v>0</v>
      </c>
      <c r="H72" s="42">
        <v>100</v>
      </c>
      <c r="I72" s="42">
        <v>200</v>
      </c>
      <c r="J72" s="44">
        <v>300</v>
      </c>
      <c r="K72" s="45">
        <f>'Pomoćno T-2_Izvor sredstava_202'!L72</f>
        <v>0</v>
      </c>
      <c r="L72" s="46">
        <f>'Pomoćno T-2_Izvor sredstava_202'!T72</f>
        <v>0</v>
      </c>
      <c r="M72" s="46">
        <f>'Pomoćno T-2_Izvor sredstava_202'!AB72</f>
        <v>0</v>
      </c>
      <c r="N72" s="47">
        <f>'Pomoćno T-2_Izvor sredstava_202'!AJ72</f>
        <v>1990974.2500663658</v>
      </c>
    </row>
    <row r="73" spans="1:14" ht="13.8">
      <c r="A73" s="48" t="s">
        <v>283</v>
      </c>
      <c r="B73" s="49" t="s">
        <v>284</v>
      </c>
      <c r="C73" s="49" t="s">
        <v>285</v>
      </c>
      <c r="D73" s="50"/>
      <c r="E73" s="50"/>
      <c r="F73" s="50"/>
      <c r="G73" s="51"/>
      <c r="H73" s="51"/>
      <c r="I73" s="51"/>
      <c r="J73" s="52"/>
      <c r="K73" s="53">
        <f>'Pomoćno T-2_Izvor sredstava_202'!L73</f>
        <v>0</v>
      </c>
      <c r="L73" s="55">
        <f>'Pomoćno T-2_Izvor sredstava_202'!T73</f>
        <v>0</v>
      </c>
      <c r="M73" s="54">
        <f>'Pomoćno T-2_Izvor sredstava_202'!AB73</f>
        <v>0</v>
      </c>
      <c r="N73" s="55">
        <f>'Pomoćno T-2_Izvor sredstava_202'!AJ73</f>
        <v>0</v>
      </c>
    </row>
    <row r="74" spans="1:14" ht="27.6">
      <c r="A74" s="48" t="s">
        <v>286</v>
      </c>
      <c r="B74" s="49" t="s">
        <v>287</v>
      </c>
      <c r="C74" s="49"/>
      <c r="D74" s="50"/>
      <c r="E74" s="50"/>
      <c r="F74" s="50"/>
      <c r="G74" s="51"/>
      <c r="H74" s="51"/>
      <c r="I74" s="51"/>
      <c r="J74" s="52"/>
      <c r="K74" s="53">
        <f>'Pomoćno T-2_Izvor sredstava_202'!L74</f>
        <v>0</v>
      </c>
      <c r="L74" s="55">
        <f>'Pomoćno T-2_Izvor sredstava_202'!T74</f>
        <v>0</v>
      </c>
      <c r="M74" s="54">
        <f>'Pomoćno T-2_Izvor sredstava_202'!AB74</f>
        <v>0</v>
      </c>
      <c r="N74" s="55">
        <f>'Pomoćno T-2_Izvor sredstava_202'!AJ74</f>
        <v>1990974.2500663658</v>
      </c>
    </row>
    <row r="75" spans="1:14" ht="27.6">
      <c r="A75" s="48" t="s">
        <v>288</v>
      </c>
      <c r="B75" s="49" t="s">
        <v>289</v>
      </c>
      <c r="C75" s="49"/>
      <c r="D75" s="50"/>
      <c r="E75" s="50"/>
      <c r="F75" s="50"/>
      <c r="G75" s="51"/>
      <c r="H75" s="51"/>
      <c r="I75" s="51"/>
      <c r="J75" s="52"/>
      <c r="K75" s="53">
        <f>'Pomoćno T-2_Izvor sredstava_202'!L75</f>
        <v>0</v>
      </c>
      <c r="L75" s="55">
        <f>'Pomoćno T-2_Izvor sredstava_202'!T75</f>
        <v>0</v>
      </c>
      <c r="M75" s="54">
        <f>'Pomoćno T-2_Izvor sredstava_202'!AB75</f>
        <v>0</v>
      </c>
      <c r="N75" s="55">
        <f>'Pomoćno T-2_Izvor sredstava_202'!AJ75</f>
        <v>0</v>
      </c>
    </row>
    <row r="76" spans="1:14" ht="30" customHeight="1">
      <c r="A76" s="41" t="s">
        <v>290</v>
      </c>
      <c r="B76" s="189" t="s">
        <v>291</v>
      </c>
      <c r="C76" s="271"/>
      <c r="D76" s="43" t="s">
        <v>292</v>
      </c>
      <c r="E76" s="43" t="s">
        <v>293</v>
      </c>
      <c r="F76" s="42" t="s">
        <v>86</v>
      </c>
      <c r="G76" s="42">
        <v>0</v>
      </c>
      <c r="H76" s="42">
        <v>1</v>
      </c>
      <c r="I76" s="42">
        <v>1</v>
      </c>
      <c r="J76" s="44">
        <v>1</v>
      </c>
      <c r="K76" s="45">
        <f>'Pomoćno T-2_Izvor sredstava_202'!L76</f>
        <v>0</v>
      </c>
      <c r="L76" s="46">
        <f>'Pomoćno T-2_Izvor sredstava_202'!T76</f>
        <v>265463.23334218212</v>
      </c>
      <c r="M76" s="46">
        <f>'Pomoćno T-2_Izvor sredstava_202'!AB76</f>
        <v>331829.04167772766</v>
      </c>
      <c r="N76" s="47">
        <f>'Pomoćno T-2_Izvor sredstava_202'!AJ76</f>
        <v>1179015.1579506239</v>
      </c>
    </row>
    <row r="77" spans="1:14" ht="13.8">
      <c r="A77" s="48" t="s">
        <v>294</v>
      </c>
      <c r="B77" s="49" t="s">
        <v>295</v>
      </c>
      <c r="C77" s="49" t="s">
        <v>96</v>
      </c>
      <c r="D77" s="50"/>
      <c r="E77" s="50"/>
      <c r="F77" s="50"/>
      <c r="G77" s="51"/>
      <c r="H77" s="51"/>
      <c r="I77" s="51"/>
      <c r="J77" s="52"/>
      <c r="K77" s="53">
        <f>'Pomoćno T-2_Izvor sredstava_202'!L77</f>
        <v>0</v>
      </c>
      <c r="L77" s="55">
        <f>'Pomoćno T-2_Izvor sredstava_202'!T77</f>
        <v>0</v>
      </c>
      <c r="M77" s="54">
        <f>'Pomoćno T-2_Izvor sredstava_202'!AB77</f>
        <v>0</v>
      </c>
      <c r="N77" s="55">
        <f>'Pomoćno T-2_Izvor sredstava_202'!AJ77</f>
        <v>1179015.1579506239</v>
      </c>
    </row>
    <row r="78" spans="1:14" ht="13.8">
      <c r="A78" s="48" t="s">
        <v>296</v>
      </c>
      <c r="B78" s="49" t="s">
        <v>295</v>
      </c>
      <c r="C78" s="49" t="s">
        <v>139</v>
      </c>
      <c r="D78" s="50"/>
      <c r="E78" s="50"/>
      <c r="F78" s="50"/>
      <c r="G78" s="51"/>
      <c r="H78" s="51"/>
      <c r="I78" s="51"/>
      <c r="J78" s="52"/>
      <c r="K78" s="53">
        <f>'Pomoćno T-2_Izvor sredstava_202'!L78</f>
        <v>0</v>
      </c>
      <c r="L78" s="55">
        <f>'Pomoćno T-2_Izvor sredstava_202'!T78</f>
        <v>265463.23334218212</v>
      </c>
      <c r="M78" s="54">
        <f>'Pomoćno T-2_Izvor sredstava_202'!AB78</f>
        <v>0</v>
      </c>
      <c r="N78" s="55">
        <f>'Pomoćno T-2_Izvor sredstava_202'!AJ78</f>
        <v>0</v>
      </c>
    </row>
    <row r="79" spans="1:14" ht="13.8">
      <c r="A79" s="48" t="s">
        <v>297</v>
      </c>
      <c r="B79" s="49" t="s">
        <v>298</v>
      </c>
      <c r="C79" s="49" t="s">
        <v>139</v>
      </c>
      <c r="D79" s="50"/>
      <c r="E79" s="50"/>
      <c r="F79" s="50"/>
      <c r="G79" s="51"/>
      <c r="H79" s="51"/>
      <c r="I79" s="60"/>
      <c r="J79" s="52"/>
      <c r="K79" s="53">
        <f>'Pomoćno T-2_Izvor sredstava_202'!L79</f>
        <v>0</v>
      </c>
      <c r="L79" s="55">
        <f>'Pomoćno T-2_Izvor sredstava_202'!T79</f>
        <v>0</v>
      </c>
      <c r="M79" s="54">
        <f>'Pomoćno T-2_Izvor sredstava_202'!AB79</f>
        <v>331829.04167772766</v>
      </c>
      <c r="N79" s="55">
        <f>'Pomoćno T-2_Izvor sredstava_202'!AJ79</f>
        <v>0</v>
      </c>
    </row>
    <row r="80" spans="1:14" ht="42" customHeight="1">
      <c r="A80" s="34" t="s">
        <v>299</v>
      </c>
      <c r="B80" s="191" t="s">
        <v>300</v>
      </c>
      <c r="C80" s="271"/>
      <c r="D80" s="35" t="s">
        <v>301</v>
      </c>
      <c r="E80" s="35" t="s">
        <v>302</v>
      </c>
      <c r="F80" s="36" t="s">
        <v>86</v>
      </c>
      <c r="G80" s="61">
        <v>11576</v>
      </c>
      <c r="H80" s="61">
        <v>11576</v>
      </c>
      <c r="I80" s="62">
        <v>11576</v>
      </c>
      <c r="J80" s="63">
        <v>11576</v>
      </c>
      <c r="K80" s="38">
        <f>'Pomoćno T-2_Izvor sredstava_202'!L80</f>
        <v>0</v>
      </c>
      <c r="L80" s="39">
        <f>'Pomoćno T-2_Izvor sredstava_202'!T80</f>
        <v>0</v>
      </c>
      <c r="M80" s="39">
        <f>'Pomoćno T-2_Izvor sredstava_202'!AB80</f>
        <v>453499.69029289449</v>
      </c>
      <c r="N80" s="40">
        <f>'Pomoćno T-2_Izvor sredstava_202'!AJ80</f>
        <v>0</v>
      </c>
    </row>
    <row r="81" spans="1:14" ht="31.5" customHeight="1">
      <c r="A81" s="41" t="s">
        <v>303</v>
      </c>
      <c r="B81" s="189" t="s">
        <v>304</v>
      </c>
      <c r="C81" s="271"/>
      <c r="D81" s="43" t="s">
        <v>305</v>
      </c>
      <c r="E81" s="43" t="s">
        <v>306</v>
      </c>
      <c r="F81" s="42" t="s">
        <v>86</v>
      </c>
      <c r="G81" s="42">
        <v>0</v>
      </c>
      <c r="H81" s="42">
        <v>0</v>
      </c>
      <c r="I81" s="64">
        <v>1</v>
      </c>
      <c r="J81" s="44">
        <v>2</v>
      </c>
      <c r="K81" s="45">
        <f>'Pomoćno T-2_Izvor sredstava_202'!L81</f>
        <v>0</v>
      </c>
      <c r="L81" s="46">
        <f>'Pomoćno T-2_Izvor sredstava_202'!T81</f>
        <v>0</v>
      </c>
      <c r="M81" s="46">
        <f>'Pomoćno T-2_Izvor sredstava_202'!AB81</f>
        <v>453499.69029289449</v>
      </c>
      <c r="N81" s="47">
        <f>'Pomoćno T-2_Izvor sredstava_202'!AJ81</f>
        <v>0</v>
      </c>
    </row>
    <row r="82" spans="1:14" ht="13.8">
      <c r="A82" s="48" t="s">
        <v>307</v>
      </c>
      <c r="B82" s="49" t="s">
        <v>308</v>
      </c>
      <c r="C82" s="49" t="s">
        <v>96</v>
      </c>
      <c r="D82" s="50"/>
      <c r="E82" s="50"/>
      <c r="F82" s="50"/>
      <c r="G82" s="51"/>
      <c r="H82" s="51"/>
      <c r="I82" s="51"/>
      <c r="J82" s="52"/>
      <c r="K82" s="53">
        <f>'Pomoćno T-2_Izvor sredstava_202'!L82</f>
        <v>0</v>
      </c>
      <c r="L82" s="55">
        <f>'Pomoćno T-2_Izvor sredstava_202'!T82</f>
        <v>0</v>
      </c>
      <c r="M82" s="54">
        <f>'Pomoćno T-2_Izvor sredstava_202'!AB82</f>
        <v>696840.98752322805</v>
      </c>
      <c r="N82" s="55">
        <f>'Pomoćno T-2_Izvor sredstava_202'!AJ82</f>
        <v>0</v>
      </c>
    </row>
    <row r="83" spans="1:14" ht="27.6">
      <c r="A83" s="48" t="s">
        <v>309</v>
      </c>
      <c r="B83" s="49" t="s">
        <v>310</v>
      </c>
      <c r="C83" s="49" t="s">
        <v>311</v>
      </c>
      <c r="D83" s="50"/>
      <c r="E83" s="50"/>
      <c r="F83" s="50"/>
      <c r="G83" s="51"/>
      <c r="H83" s="51"/>
      <c r="I83" s="51"/>
      <c r="J83" s="52"/>
      <c r="K83" s="53">
        <f>'Pomoćno T-2_Izvor sredstava_202'!L83</f>
        <v>0</v>
      </c>
      <c r="L83" s="55">
        <f>'Pomoćno T-2_Izvor sredstava_202'!T83</f>
        <v>0</v>
      </c>
      <c r="M83" s="54">
        <f>'Pomoćno T-2_Izvor sredstava_202'!AB83</f>
        <v>663658.08335545531</v>
      </c>
      <c r="N83" s="55">
        <f>'Pomoćno T-2_Izvor sredstava_202'!AJ83</f>
        <v>0</v>
      </c>
    </row>
    <row r="84" spans="1:14" ht="27.6">
      <c r="A84" s="48" t="s">
        <v>312</v>
      </c>
      <c r="B84" s="49" t="s">
        <v>313</v>
      </c>
      <c r="C84" s="49" t="s">
        <v>188</v>
      </c>
      <c r="D84" s="50"/>
      <c r="E84" s="50"/>
      <c r="F84" s="50"/>
      <c r="G84" s="51"/>
      <c r="H84" s="51"/>
      <c r="I84" s="51"/>
      <c r="J84" s="52"/>
      <c r="K84" s="53">
        <f>'Pomoćno T-2_Izvor sredstava_202'!L84</f>
        <v>0</v>
      </c>
      <c r="L84" s="55">
        <f>'Pomoćno T-2_Izvor sredstava_202'!T84</f>
        <v>0</v>
      </c>
      <c r="M84" s="54">
        <f>'Pomoćno T-2_Izvor sredstava_202'!AB84</f>
        <v>0</v>
      </c>
      <c r="N84" s="55">
        <f>'Pomoćno T-2_Izvor sredstava_202'!AJ84</f>
        <v>0</v>
      </c>
    </row>
    <row r="85" spans="1:14" ht="33" customHeight="1">
      <c r="A85" s="34" t="s">
        <v>314</v>
      </c>
      <c r="B85" s="191" t="s">
        <v>315</v>
      </c>
      <c r="C85" s="271"/>
      <c r="D85" s="35" t="s">
        <v>316</v>
      </c>
      <c r="E85" s="35" t="s">
        <v>317</v>
      </c>
      <c r="F85" s="36" t="s">
        <v>318</v>
      </c>
      <c r="G85" s="36" t="s">
        <v>319</v>
      </c>
      <c r="H85" s="36">
        <v>50</v>
      </c>
      <c r="I85" s="36">
        <v>50</v>
      </c>
      <c r="J85" s="36">
        <v>50</v>
      </c>
      <c r="K85" s="38">
        <v>0</v>
      </c>
      <c r="L85" s="39">
        <f>'Pomoćno T-2_Izvor sredstava_202'!T85</f>
        <v>1422849.7478099284</v>
      </c>
      <c r="M85" s="39">
        <f>'Pomoćno T-2_Izvor sredstava_202'!AB85</f>
        <v>1327316.1667109106</v>
      </c>
      <c r="N85" s="40">
        <f>'Pomoćno T-2_Izvor sredstava_202'!AJ85</f>
        <v>1990974.2500663658</v>
      </c>
    </row>
    <row r="86" spans="1:14" ht="30.75" customHeight="1">
      <c r="A86" s="41" t="s">
        <v>320</v>
      </c>
      <c r="B86" s="189" t="s">
        <v>321</v>
      </c>
      <c r="C86" s="271"/>
      <c r="D86" s="43" t="s">
        <v>322</v>
      </c>
      <c r="E86" s="43" t="s">
        <v>323</v>
      </c>
      <c r="F86" s="42" t="s">
        <v>86</v>
      </c>
      <c r="G86" s="42">
        <v>0</v>
      </c>
      <c r="H86" s="42">
        <v>0</v>
      </c>
      <c r="I86" s="42">
        <v>0</v>
      </c>
      <c r="J86" s="44">
        <v>5</v>
      </c>
      <c r="K86" s="45">
        <v>0</v>
      </c>
      <c r="L86" s="46">
        <f>'Pomoćno T-2_Izvor sredstava_202'!T86</f>
        <v>95533.581099017785</v>
      </c>
      <c r="M86" s="46">
        <f>'Pomoćno T-2_Izvor sredstava_202'!AB86</f>
        <v>0</v>
      </c>
      <c r="N86" s="47">
        <f>'Pomoćno T-2_Izvor sredstava_202'!AJ86</f>
        <v>663658.08335545531</v>
      </c>
    </row>
    <row r="87" spans="1:14" ht="13.8">
      <c r="A87" s="48" t="s">
        <v>324</v>
      </c>
      <c r="B87" s="49" t="s">
        <v>325</v>
      </c>
      <c r="C87" s="49" t="s">
        <v>96</v>
      </c>
      <c r="D87" s="50"/>
      <c r="E87" s="50"/>
      <c r="F87" s="50"/>
      <c r="G87" s="51"/>
      <c r="H87" s="51"/>
      <c r="I87" s="51"/>
      <c r="J87" s="52"/>
      <c r="K87" s="53">
        <v>0</v>
      </c>
      <c r="L87" s="55">
        <f>'Pomoćno T-2_Izvor sredstava_202'!T87</f>
        <v>0</v>
      </c>
      <c r="M87" s="54">
        <f>'Pomoćno T-2_Izvor sredstava_202'!AB87</f>
        <v>0</v>
      </c>
      <c r="N87" s="55">
        <f>'Pomoćno T-2_Izvor sredstava_202'!AJ87</f>
        <v>663658.08335545531</v>
      </c>
    </row>
    <row r="88" spans="1:14" ht="27.6">
      <c r="A88" s="48" t="s">
        <v>326</v>
      </c>
      <c r="B88" s="49" t="s">
        <v>327</v>
      </c>
      <c r="C88" s="49" t="s">
        <v>328</v>
      </c>
      <c r="D88" s="50"/>
      <c r="E88" s="50"/>
      <c r="F88" s="50"/>
      <c r="G88" s="51"/>
      <c r="H88" s="51"/>
      <c r="I88" s="51"/>
      <c r="J88" s="52"/>
      <c r="K88" s="53">
        <v>0</v>
      </c>
      <c r="L88" s="55">
        <f>'Pomoćno T-2_Izvor sredstava_202'!T88</f>
        <v>95533.581099017785</v>
      </c>
      <c r="M88" s="54">
        <f>'Pomoćno T-2_Izvor sredstava_202'!AB88</f>
        <v>0</v>
      </c>
      <c r="N88" s="55">
        <f>'Pomoćno T-2_Izvor sredstava_202'!AJ88</f>
        <v>0</v>
      </c>
    </row>
    <row r="89" spans="1:14" ht="27.6">
      <c r="A89" s="41" t="s">
        <v>329</v>
      </c>
      <c r="B89" s="189" t="s">
        <v>330</v>
      </c>
      <c r="C89" s="271"/>
      <c r="D89" s="43" t="s">
        <v>331</v>
      </c>
      <c r="E89" s="43" t="s">
        <v>332</v>
      </c>
      <c r="F89" s="42" t="s">
        <v>86</v>
      </c>
      <c r="G89" s="42">
        <v>0</v>
      </c>
      <c r="H89" s="42">
        <v>0</v>
      </c>
      <c r="I89" s="42">
        <v>0</v>
      </c>
      <c r="J89" s="44">
        <v>1</v>
      </c>
      <c r="K89" s="45">
        <v>0</v>
      </c>
      <c r="L89" s="46">
        <f>'Pomoćno T-2_Izvor sredstava_202'!T89</f>
        <v>1327316.1667109106</v>
      </c>
      <c r="M89" s="46">
        <f>'Pomoćno T-2_Izvor sredstava_202'!AB89</f>
        <v>1327316.1667109106</v>
      </c>
      <c r="N89" s="47">
        <f>'Pomoćno T-2_Izvor sredstava_202'!AJ89</f>
        <v>1327316.1667109106</v>
      </c>
    </row>
    <row r="90" spans="1:14" ht="13.8">
      <c r="A90" s="48" t="s">
        <v>333</v>
      </c>
      <c r="B90" s="49" t="s">
        <v>334</v>
      </c>
      <c r="C90" s="49" t="s">
        <v>96</v>
      </c>
      <c r="D90" s="50"/>
      <c r="E90" s="50"/>
      <c r="F90" s="50"/>
      <c r="G90" s="51"/>
      <c r="H90" s="51"/>
      <c r="I90" s="51"/>
      <c r="J90" s="52"/>
      <c r="K90" s="53">
        <v>0</v>
      </c>
      <c r="L90" s="55">
        <f>'Pomoćno T-2_Izvor sredstava_202'!T90</f>
        <v>1327316.1667109106</v>
      </c>
      <c r="M90" s="54">
        <f>'Pomoćno T-2_Izvor sredstava_202'!AB90</f>
        <v>1327316.1667109106</v>
      </c>
      <c r="N90" s="55">
        <f>'Pomoćno T-2_Izvor sredstava_202'!AJ90</f>
        <v>1327316.1667109106</v>
      </c>
    </row>
    <row r="91" spans="1:14" ht="13.8">
      <c r="A91" s="48" t="s">
        <v>335</v>
      </c>
      <c r="B91" s="49" t="s">
        <v>336</v>
      </c>
      <c r="C91" s="49" t="s">
        <v>96</v>
      </c>
      <c r="D91" s="50"/>
      <c r="E91" s="50"/>
      <c r="F91" s="50"/>
      <c r="G91" s="51"/>
      <c r="H91" s="51"/>
      <c r="I91" s="51"/>
      <c r="J91" s="52"/>
      <c r="K91" s="53">
        <v>0</v>
      </c>
      <c r="L91" s="55">
        <f>'Pomoćno T-2_Izvor sredstava_202'!T91</f>
        <v>0</v>
      </c>
      <c r="M91" s="54">
        <f>'Pomoćno T-2_Izvor sredstava_202'!AB91</f>
        <v>0</v>
      </c>
      <c r="N91" s="55">
        <f>'Pomoćno T-2_Izvor sredstava_202'!AJ91</f>
        <v>0</v>
      </c>
    </row>
    <row r="92" spans="1:14" ht="13.8">
      <c r="A92" s="190" t="s">
        <v>337</v>
      </c>
      <c r="B92" s="270"/>
      <c r="C92" s="271"/>
      <c r="D92" s="65"/>
      <c r="E92" s="65"/>
      <c r="F92" s="65"/>
      <c r="G92" s="66"/>
      <c r="H92" s="66"/>
      <c r="I92" s="66"/>
      <c r="J92" s="67"/>
      <c r="K92" s="68">
        <f t="shared" ref="K92:N92" si="0">SUM(K5,K12,K18,K36,K51,K61,K68,K71,K80,K85)</f>
        <v>2187262.6944518182</v>
      </c>
      <c r="L92" s="68">
        <f t="shared" si="0"/>
        <v>33929416.81178657</v>
      </c>
      <c r="M92" s="68">
        <f t="shared" si="0"/>
        <v>18458556.940822493</v>
      </c>
      <c r="N92" s="68">
        <f t="shared" si="0"/>
        <v>23350145.370972924</v>
      </c>
    </row>
  </sheetData>
  <mergeCells count="45">
    <mergeCell ref="B58:C58"/>
    <mergeCell ref="B61:C61"/>
    <mergeCell ref="B62:C62"/>
    <mergeCell ref="B68:C68"/>
    <mergeCell ref="B36:C36"/>
    <mergeCell ref="B37:C37"/>
    <mergeCell ref="B42:C42"/>
    <mergeCell ref="B51:C51"/>
    <mergeCell ref="B52:C52"/>
    <mergeCell ref="B16:C16"/>
    <mergeCell ref="B18:C18"/>
    <mergeCell ref="B19:C19"/>
    <mergeCell ref="B25:C25"/>
    <mergeCell ref="B32:C32"/>
    <mergeCell ref="B5:C5"/>
    <mergeCell ref="B6:C6"/>
    <mergeCell ref="B9:C9"/>
    <mergeCell ref="B12:C12"/>
    <mergeCell ref="B13:C13"/>
    <mergeCell ref="A1:C1"/>
    <mergeCell ref="A2:A4"/>
    <mergeCell ref="B2:B4"/>
    <mergeCell ref="C2:C4"/>
    <mergeCell ref="D2:J2"/>
    <mergeCell ref="J3:J4"/>
    <mergeCell ref="D3:D4"/>
    <mergeCell ref="E3:E4"/>
    <mergeCell ref="M2:M4"/>
    <mergeCell ref="N2:N4"/>
    <mergeCell ref="F3:F4"/>
    <mergeCell ref="G3:G4"/>
    <mergeCell ref="H3:H4"/>
    <mergeCell ref="I3:I4"/>
    <mergeCell ref="K2:K4"/>
    <mergeCell ref="L2:L4"/>
    <mergeCell ref="B86:C86"/>
    <mergeCell ref="B89:C89"/>
    <mergeCell ref="A92:C92"/>
    <mergeCell ref="B69:C69"/>
    <mergeCell ref="B71:C71"/>
    <mergeCell ref="B72:C72"/>
    <mergeCell ref="B76:C76"/>
    <mergeCell ref="B80:C80"/>
    <mergeCell ref="B81:C81"/>
    <mergeCell ref="B85:C8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T92"/>
  <sheetViews>
    <sheetView workbookViewId="0">
      <pane xSplit="4" ySplit="4" topLeftCell="F5" activePane="bottomRight" state="frozen"/>
      <selection pane="topRight" activeCell="E1" sqref="E1"/>
      <selection pane="bottomLeft" activeCell="A5" sqref="A5"/>
      <selection pane="bottomRight" activeCell="O5" sqref="O5"/>
    </sheetView>
  </sheetViews>
  <sheetFormatPr defaultColWidth="12.6640625" defaultRowHeight="15" customHeight="1"/>
  <cols>
    <col min="1" max="1" width="11" customWidth="1"/>
    <col min="2" max="2" width="44.6640625" customWidth="1"/>
    <col min="3" max="3" width="18.6640625" hidden="1" customWidth="1"/>
    <col min="4" max="4" width="18.6640625" customWidth="1"/>
    <col min="5" max="7" width="12.88671875" customWidth="1"/>
    <col min="8" max="8" width="13.88671875" bestFit="1" customWidth="1"/>
    <col min="9" max="11" width="12.88671875" customWidth="1"/>
    <col min="12" max="12" width="13.77734375" customWidth="1"/>
    <col min="13" max="20" width="12.88671875" customWidth="1"/>
  </cols>
  <sheetData>
    <row r="1" spans="1:20" ht="15.75" customHeight="1">
      <c r="A1" s="215" t="s">
        <v>338</v>
      </c>
      <c r="B1" s="216"/>
      <c r="C1" s="69"/>
      <c r="D1" s="69"/>
      <c r="E1" s="215"/>
      <c r="F1" s="217"/>
      <c r="G1" s="217"/>
      <c r="H1" s="217"/>
      <c r="I1" s="217"/>
      <c r="J1" s="217"/>
      <c r="K1" s="217"/>
      <c r="L1" s="216"/>
      <c r="M1" s="70"/>
      <c r="N1" s="70"/>
      <c r="O1" s="70"/>
      <c r="P1" s="70"/>
      <c r="Q1" s="70"/>
      <c r="R1" s="70"/>
      <c r="S1" s="70"/>
      <c r="T1" s="70"/>
    </row>
    <row r="2" spans="1:20" ht="15.75" customHeight="1">
      <c r="A2" s="198" t="s">
        <v>67</v>
      </c>
      <c r="B2" s="198" t="s">
        <v>68</v>
      </c>
      <c r="C2" s="198" t="s">
        <v>339</v>
      </c>
      <c r="D2" s="198" t="s">
        <v>69</v>
      </c>
      <c r="E2" s="212" t="s">
        <v>340</v>
      </c>
      <c r="F2" s="218"/>
      <c r="G2" s="218"/>
      <c r="H2" s="218"/>
      <c r="I2" s="218"/>
      <c r="J2" s="218"/>
      <c r="K2" s="218"/>
      <c r="L2" s="213"/>
      <c r="M2" s="219" t="s">
        <v>341</v>
      </c>
      <c r="N2" s="218"/>
      <c r="O2" s="218"/>
      <c r="P2" s="218"/>
      <c r="Q2" s="218"/>
      <c r="R2" s="218"/>
      <c r="S2" s="218"/>
      <c r="T2" s="213"/>
    </row>
    <row r="3" spans="1:20" ht="31.5" customHeight="1">
      <c r="A3" s="208"/>
      <c r="B3" s="208"/>
      <c r="C3" s="208"/>
      <c r="D3" s="208"/>
      <c r="E3" s="198" t="s">
        <v>342</v>
      </c>
      <c r="F3" s="198" t="s">
        <v>343</v>
      </c>
      <c r="G3" s="198" t="s">
        <v>344</v>
      </c>
      <c r="H3" s="212" t="s">
        <v>345</v>
      </c>
      <c r="I3" s="213"/>
      <c r="J3" s="198" t="s">
        <v>346</v>
      </c>
      <c r="K3" s="198" t="s">
        <v>347</v>
      </c>
      <c r="L3" s="221" t="s">
        <v>348</v>
      </c>
      <c r="M3" s="214" t="s">
        <v>342</v>
      </c>
      <c r="N3" s="214" t="s">
        <v>343</v>
      </c>
      <c r="O3" s="214" t="s">
        <v>344</v>
      </c>
      <c r="P3" s="222" t="s">
        <v>349</v>
      </c>
      <c r="Q3" s="213"/>
      <c r="R3" s="214" t="s">
        <v>346</v>
      </c>
      <c r="S3" s="214" t="s">
        <v>347</v>
      </c>
      <c r="T3" s="220" t="s">
        <v>350</v>
      </c>
    </row>
    <row r="4" spans="1:20" ht="24" customHeight="1">
      <c r="A4" s="199"/>
      <c r="B4" s="199"/>
      <c r="C4" s="199"/>
      <c r="D4" s="199"/>
      <c r="E4" s="199"/>
      <c r="F4" s="199"/>
      <c r="G4" s="199"/>
      <c r="H4" s="71" t="s">
        <v>351</v>
      </c>
      <c r="I4" s="71" t="s">
        <v>352</v>
      </c>
      <c r="J4" s="199"/>
      <c r="K4" s="199"/>
      <c r="L4" s="199"/>
      <c r="M4" s="199"/>
      <c r="N4" s="199"/>
      <c r="O4" s="199"/>
      <c r="P4" s="72" t="s">
        <v>353</v>
      </c>
      <c r="Q4" s="72" t="s">
        <v>352</v>
      </c>
      <c r="R4" s="199"/>
      <c r="S4" s="199"/>
      <c r="T4" s="199"/>
    </row>
    <row r="5" spans="1:20" ht="30.75" customHeight="1">
      <c r="A5" s="73" t="s">
        <v>82</v>
      </c>
      <c r="B5" s="200" t="s">
        <v>83</v>
      </c>
      <c r="C5" s="201"/>
      <c r="D5" s="202"/>
      <c r="E5" s="74">
        <v>0</v>
      </c>
      <c r="F5" s="75">
        <v>7162.5298646137508</v>
      </c>
      <c r="G5" s="75">
        <v>0</v>
      </c>
      <c r="H5" s="75">
        <v>130828.57711706929</v>
      </c>
      <c r="I5" s="75">
        <v>0</v>
      </c>
      <c r="J5" s="75">
        <v>0</v>
      </c>
      <c r="K5" s="75">
        <v>0</v>
      </c>
      <c r="L5" s="76">
        <v>137991.10698168303</v>
      </c>
      <c r="M5" s="77">
        <f>SUM('Pomoćno T-2_Izvor sredstava_202'!M5,'Pomoćno T-2_Izvor sredstava_202'!U5,'Pomoćno T-2_Izvor sredstava_202'!AC5)</f>
        <v>53092.64666843642</v>
      </c>
      <c r="N5" s="78">
        <f>SUM('Pomoćno T-2_Izvor sredstava_202'!N5,'Pomoćno T-2_Izvor sredstava_202'!V5,'Pomoćno T-2_Izvor sredstava_202'!AD5)</f>
        <v>7162.5298646137508</v>
      </c>
      <c r="O5" s="78">
        <f>SUM('Pomoćno T-2_Izvor sredstava_202'!O5,'Pomoćno T-2_Izvor sredstava_202'!W5,'Pomoćno T-2_Izvor sredstava_202'!AE5)</f>
        <v>245774.09083355457</v>
      </c>
      <c r="P5" s="78">
        <f>SUM('Pomoćno T-2_Izvor sredstava_202'!P5,'Pomoćno T-2_Izvor sredstava_202'!X5,'Pomoćno T-2_Izvor sredstava_202'!AF5)</f>
        <v>2721749.734536767</v>
      </c>
      <c r="Q5" s="78">
        <f>SUM('Pomoćno T-2_Izvor sredstava_202'!Q5,'Pomoćno T-2_Izvor sredstava_202'!Y5,'Pomoćno T-2_Izvor sredstava_202'!AG5)</f>
        <v>0</v>
      </c>
      <c r="R5" s="78">
        <f>SUM('Pomoćno T-2_Izvor sredstava_202'!R5,'Pomoćno T-2_Izvor sredstava_202'!Z5,'Pomoćno T-2_Izvor sredstava_202'!AH5)</f>
        <v>0</v>
      </c>
      <c r="S5" s="78">
        <f>SUM('Pomoćno T-2_Izvor sredstava_202'!S5,'Pomoćno T-2_Izvor sredstava_202'!AA5,'Pomoćno T-2_Izvor sredstava_202'!AI5)</f>
        <v>0</v>
      </c>
      <c r="T5" s="76">
        <f>SUM('Pomoćno T-2_Izvor sredstava_202'!T5,'Pomoćno T-2_Izvor sredstava_202'!AB5,'Pomoćno T-2_Izvor sredstava_202'!AJ5)</f>
        <v>3027779.0019033714</v>
      </c>
    </row>
    <row r="6" spans="1:20" ht="30.75" customHeight="1">
      <c r="A6" s="79" t="s">
        <v>87</v>
      </c>
      <c r="B6" s="203" t="s">
        <v>88</v>
      </c>
      <c r="C6" s="204"/>
      <c r="D6" s="205"/>
      <c r="E6" s="80">
        <v>0</v>
      </c>
      <c r="F6" s="81">
        <v>0</v>
      </c>
      <c r="G6" s="81">
        <v>0</v>
      </c>
      <c r="H6" s="81">
        <v>66365.808335545531</v>
      </c>
      <c r="I6" s="81">
        <v>0</v>
      </c>
      <c r="J6" s="81">
        <v>0</v>
      </c>
      <c r="K6" s="81">
        <v>0</v>
      </c>
      <c r="L6" s="82">
        <v>66365.808335545531</v>
      </c>
      <c r="M6" s="80">
        <f>SUM('Pomoćno T-2_Izvor sredstava_202'!M6,'Pomoćno T-2_Izvor sredstava_202'!U6,'Pomoćno T-2_Izvor sredstava_202'!AC6)</f>
        <v>0</v>
      </c>
      <c r="N6" s="81">
        <f>SUM('Pomoćno T-2_Izvor sredstava_202'!N6,'Pomoćno T-2_Izvor sredstava_202'!V6,'Pomoćno T-2_Izvor sredstava_202'!AD6)</f>
        <v>0</v>
      </c>
      <c r="O6" s="81">
        <f>SUM('Pomoćno T-2_Izvor sredstava_202'!O6,'Pomoćno T-2_Izvor sredstava_202'!W6,'Pomoćno T-2_Izvor sredstava_202'!AE6)</f>
        <v>239137.51</v>
      </c>
      <c r="P6" s="81">
        <f>SUM('Pomoćno T-2_Izvor sredstava_202'!P6,'Pomoćno T-2_Izvor sredstava_202'!X6,'Pomoćno T-2_Izvor sredstava_202'!AF6)</f>
        <v>2166179.9840722061</v>
      </c>
      <c r="Q6" s="81">
        <f>SUM('Pomoćno T-2_Izvor sredstava_202'!Q6,'Pomoćno T-2_Izvor sredstava_202'!Y6,'Pomoćno T-2_Izvor sredstava_202'!AG6)</f>
        <v>0</v>
      </c>
      <c r="R6" s="81">
        <f>SUM('Pomoćno T-2_Izvor sredstava_202'!R6,'Pomoćno T-2_Izvor sredstava_202'!Z6,'Pomoćno T-2_Izvor sredstava_202'!AH6)</f>
        <v>0</v>
      </c>
      <c r="S6" s="81">
        <f>SUM('Pomoćno T-2_Izvor sredstava_202'!S6,'Pomoćno T-2_Izvor sredstava_202'!AA6,'Pomoćno T-2_Izvor sredstava_202'!AI6)</f>
        <v>0</v>
      </c>
      <c r="T6" s="82">
        <f>SUM('Pomoćno T-2_Izvor sredstava_202'!T6,'Pomoćno T-2_Izvor sredstava_202'!AB6,'Pomoćno T-2_Izvor sredstava_202'!AJ6)</f>
        <v>2405317.4940722063</v>
      </c>
    </row>
    <row r="7" spans="1:20" ht="30.75" customHeight="1">
      <c r="A7" s="83" t="s">
        <v>91</v>
      </c>
      <c r="B7" s="84" t="s">
        <v>92</v>
      </c>
      <c r="C7" s="84"/>
      <c r="D7" s="85" t="s">
        <v>93</v>
      </c>
      <c r="E7" s="86">
        <v>0</v>
      </c>
      <c r="F7" s="87">
        <v>0</v>
      </c>
      <c r="G7" s="87">
        <v>0</v>
      </c>
      <c r="H7" s="87">
        <v>0</v>
      </c>
      <c r="I7" s="87">
        <v>0</v>
      </c>
      <c r="J7" s="87">
        <v>0</v>
      </c>
      <c r="K7" s="87">
        <v>0</v>
      </c>
      <c r="L7" s="82">
        <v>0</v>
      </c>
      <c r="M7" s="86">
        <f>SUM('Pomoćno T-2_Izvor sredstava_202'!M7,'Pomoćno T-2_Izvor sredstava_202'!U7,'Pomoćno T-2_Izvor sredstava_202'!AC7)</f>
        <v>0</v>
      </c>
      <c r="N7" s="87">
        <f>SUM('Pomoćno T-2_Izvor sredstava_202'!N7,'Pomoćno T-2_Izvor sredstava_202'!V7,'Pomoćno T-2_Izvor sredstava_202'!AD7)</f>
        <v>0</v>
      </c>
      <c r="O7" s="87">
        <f>SUM('Pomoćno T-2_Izvor sredstava_202'!O7,'Pomoćno T-2_Izvor sredstava_202'!W7,'Pomoćno T-2_Izvor sredstava_202'!AE7)</f>
        <v>239137.51</v>
      </c>
      <c r="P7" s="87">
        <f>SUM('Pomoćno T-2_Izvor sredstava_202'!P7,'Pomoćno T-2_Izvor sredstava_202'!X7,'Pomoćno T-2_Izvor sredstava_202'!AF7)</f>
        <v>1353862.4900451289</v>
      </c>
      <c r="Q7" s="87">
        <f>SUM('Pomoćno T-2_Izvor sredstava_202'!Q7,'Pomoćno T-2_Izvor sredstava_202'!Y7,'Pomoćno T-2_Izvor sredstava_202'!AG7)</f>
        <v>0</v>
      </c>
      <c r="R7" s="87">
        <f>SUM('Pomoćno T-2_Izvor sredstava_202'!R7,'Pomoćno T-2_Izvor sredstava_202'!Z7,'Pomoćno T-2_Izvor sredstava_202'!AH7)</f>
        <v>0</v>
      </c>
      <c r="S7" s="87">
        <f>SUM('Pomoćno T-2_Izvor sredstava_202'!S7,'Pomoćno T-2_Izvor sredstava_202'!AA7,'Pomoćno T-2_Izvor sredstava_202'!AI7)</f>
        <v>0</v>
      </c>
      <c r="T7" s="82">
        <f>SUM('Pomoćno T-2_Izvor sredstava_202'!T7,'Pomoćno T-2_Izvor sredstava_202'!AB7,'Pomoćno T-2_Izvor sredstava_202'!AJ7)</f>
        <v>1593000.0000451286</v>
      </c>
    </row>
    <row r="8" spans="1:20" ht="30.75" customHeight="1">
      <c r="A8" s="83" t="s">
        <v>94</v>
      </c>
      <c r="B8" s="84" t="s">
        <v>95</v>
      </c>
      <c r="C8" s="88"/>
      <c r="D8" s="85" t="s">
        <v>96</v>
      </c>
      <c r="E8" s="86">
        <v>0</v>
      </c>
      <c r="F8" s="87">
        <v>0</v>
      </c>
      <c r="G8" s="87">
        <v>0</v>
      </c>
      <c r="H8" s="87">
        <v>66365.808335545531</v>
      </c>
      <c r="I8" s="87">
        <v>0</v>
      </c>
      <c r="J8" s="87">
        <v>0</v>
      </c>
      <c r="K8" s="87">
        <v>0</v>
      </c>
      <c r="L8" s="82">
        <v>66365.808335545531</v>
      </c>
      <c r="M8" s="86">
        <f>SUM('Pomoćno T-2_Izvor sredstava_202'!M8,'Pomoćno T-2_Izvor sredstava_202'!U8,'Pomoćno T-2_Izvor sredstava_202'!AC8)</f>
        <v>0</v>
      </c>
      <c r="N8" s="87">
        <f>SUM('Pomoćno T-2_Izvor sredstava_202'!N8,'Pomoćno T-2_Izvor sredstava_202'!V8,'Pomoćno T-2_Izvor sredstava_202'!AD8)</f>
        <v>0</v>
      </c>
      <c r="O8" s="87">
        <f>SUM('Pomoćno T-2_Izvor sredstava_202'!O8,'Pomoćno T-2_Izvor sredstava_202'!W8,'Pomoćno T-2_Izvor sredstava_202'!AE8)</f>
        <v>0</v>
      </c>
      <c r="P8" s="87">
        <f>SUM('Pomoćno T-2_Izvor sredstava_202'!P8,'Pomoćno T-2_Izvor sredstava_202'!X8,'Pomoćno T-2_Izvor sredstava_202'!AF8)</f>
        <v>812317.49402707722</v>
      </c>
      <c r="Q8" s="87">
        <f>SUM('Pomoćno T-2_Izvor sredstava_202'!Q8,'Pomoćno T-2_Izvor sredstava_202'!Y8,'Pomoćno T-2_Izvor sredstava_202'!AG8)</f>
        <v>0</v>
      </c>
      <c r="R8" s="87">
        <f>SUM('Pomoćno T-2_Izvor sredstava_202'!R8,'Pomoćno T-2_Izvor sredstava_202'!Z8,'Pomoćno T-2_Izvor sredstava_202'!AH8)</f>
        <v>0</v>
      </c>
      <c r="S8" s="87">
        <f>SUM('Pomoćno T-2_Izvor sredstava_202'!S8,'Pomoćno T-2_Izvor sredstava_202'!AA8,'Pomoćno T-2_Izvor sredstava_202'!AI8)</f>
        <v>0</v>
      </c>
      <c r="T8" s="82">
        <f>SUM('Pomoćno T-2_Izvor sredstava_202'!T8,'Pomoćno T-2_Izvor sredstava_202'!AB8,'Pomoćno T-2_Izvor sredstava_202'!AJ8)</f>
        <v>812317.49402707722</v>
      </c>
    </row>
    <row r="9" spans="1:20" ht="30.75" customHeight="1">
      <c r="A9" s="79" t="s">
        <v>97</v>
      </c>
      <c r="B9" s="89" t="s">
        <v>98</v>
      </c>
      <c r="C9" s="206"/>
      <c r="D9" s="205"/>
      <c r="E9" s="80">
        <v>0</v>
      </c>
      <c r="F9" s="81">
        <v>7162.5298646137508</v>
      </c>
      <c r="G9" s="81">
        <v>0</v>
      </c>
      <c r="H9" s="81">
        <v>64462.768781523759</v>
      </c>
      <c r="I9" s="81">
        <v>0</v>
      </c>
      <c r="J9" s="81">
        <v>0</v>
      </c>
      <c r="K9" s="81">
        <v>0</v>
      </c>
      <c r="L9" s="82">
        <v>71625.298646137511</v>
      </c>
      <c r="M9" s="80">
        <f>SUM('Pomoćno T-2_Izvor sredstava_202'!M9,'Pomoćno T-2_Izvor sredstava_202'!U9,'Pomoćno T-2_Izvor sredstava_202'!AC9)</f>
        <v>53092.64666843642</v>
      </c>
      <c r="N9" s="81">
        <f>SUM('Pomoćno T-2_Izvor sredstava_202'!N9,'Pomoćno T-2_Izvor sredstava_202'!V9,'Pomoćno T-2_Izvor sredstava_202'!AD9)</f>
        <v>7162.5298646137508</v>
      </c>
      <c r="O9" s="81">
        <f>SUM('Pomoćno T-2_Izvor sredstava_202'!O9,'Pomoćno T-2_Izvor sredstava_202'!W9,'Pomoćno T-2_Izvor sredstava_202'!AE9)</f>
        <v>6636.5808335545526</v>
      </c>
      <c r="P9" s="81">
        <f>SUM('Pomoćno T-2_Izvor sredstava_202'!P9,'Pomoćno T-2_Izvor sredstava_202'!X9,'Pomoćno T-2_Izvor sredstava_202'!AF9)</f>
        <v>555569.7504645607</v>
      </c>
      <c r="Q9" s="81">
        <f>SUM('Pomoćno T-2_Izvor sredstava_202'!Q9,'Pomoćno T-2_Izvor sredstava_202'!Y9,'Pomoćno T-2_Izvor sredstava_202'!AG9)</f>
        <v>0</v>
      </c>
      <c r="R9" s="81">
        <f>SUM('Pomoćno T-2_Izvor sredstava_202'!R9,'Pomoćno T-2_Izvor sredstava_202'!Z9,'Pomoćno T-2_Izvor sredstava_202'!AH9)</f>
        <v>0</v>
      </c>
      <c r="S9" s="81">
        <f>SUM('Pomoćno T-2_Izvor sredstava_202'!S9,'Pomoćno T-2_Izvor sredstava_202'!AA9,'Pomoćno T-2_Izvor sredstava_202'!AI9)</f>
        <v>0</v>
      </c>
      <c r="T9" s="82">
        <f>SUM('Pomoćno T-2_Izvor sredstava_202'!T9,'Pomoćno T-2_Izvor sredstava_202'!AB9,'Pomoćno T-2_Izvor sredstava_202'!AJ9)</f>
        <v>622461.50783116545</v>
      </c>
    </row>
    <row r="10" spans="1:20" ht="30.75" customHeight="1">
      <c r="A10" s="83" t="s">
        <v>101</v>
      </c>
      <c r="B10" s="84" t="s">
        <v>102</v>
      </c>
      <c r="C10" s="88"/>
      <c r="D10" s="85" t="s">
        <v>96</v>
      </c>
      <c r="E10" s="86">
        <v>0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2">
        <v>0</v>
      </c>
      <c r="M10" s="86">
        <f>SUM('Pomoćno T-2_Izvor sredstava_202'!M10,'Pomoćno T-2_Izvor sredstava_202'!U10,'Pomoćno T-2_Izvor sredstava_202'!AC10)</f>
        <v>53092.64666843642</v>
      </c>
      <c r="N10" s="87">
        <f>SUM('Pomoćno T-2_Izvor sredstava_202'!N10,'Pomoćno T-2_Izvor sredstava_202'!V10,'Pomoćno T-2_Izvor sredstava_202'!AD10)</f>
        <v>0</v>
      </c>
      <c r="O10" s="87">
        <f>SUM('Pomoćno T-2_Izvor sredstava_202'!O10,'Pomoćno T-2_Izvor sredstava_202'!W10,'Pomoćno T-2_Izvor sredstava_202'!AE10)</f>
        <v>6636.5808335545526</v>
      </c>
      <c r="P10" s="87">
        <f>SUM('Pomoćno T-2_Izvor sredstava_202'!P10,'Pomoćno T-2_Izvor sredstava_202'!X10,'Pomoćno T-2_Izvor sredstava_202'!AF10)</f>
        <v>491106.98168303689</v>
      </c>
      <c r="Q10" s="87">
        <f>SUM('Pomoćno T-2_Izvor sredstava_202'!Q10,'Pomoćno T-2_Izvor sredstava_202'!Y10,'Pomoćno T-2_Izvor sredstava_202'!AG10)</f>
        <v>0</v>
      </c>
      <c r="R10" s="87">
        <f>SUM('Pomoćno T-2_Izvor sredstava_202'!R10,'Pomoćno T-2_Izvor sredstava_202'!Z10,'Pomoćno T-2_Izvor sredstava_202'!AH10)</f>
        <v>0</v>
      </c>
      <c r="S10" s="87">
        <f>SUM('Pomoćno T-2_Izvor sredstava_202'!S10,'Pomoćno T-2_Izvor sredstava_202'!AA10,'Pomoćno T-2_Izvor sredstava_202'!AI10)</f>
        <v>0</v>
      </c>
      <c r="T10" s="82">
        <f>SUM('Pomoćno T-2_Izvor sredstava_202'!T10,'Pomoćno T-2_Izvor sredstava_202'!AB10,'Pomoćno T-2_Izvor sredstava_202'!AJ10)</f>
        <v>550836.20918502787</v>
      </c>
    </row>
    <row r="11" spans="1:20" ht="30.75" customHeight="1">
      <c r="A11" s="83" t="s">
        <v>103</v>
      </c>
      <c r="B11" s="84" t="s">
        <v>104</v>
      </c>
      <c r="C11" s="88" t="s">
        <v>354</v>
      </c>
      <c r="D11" s="85" t="s">
        <v>105</v>
      </c>
      <c r="E11" s="86">
        <v>0</v>
      </c>
      <c r="F11" s="87">
        <v>7162.5298646137508</v>
      </c>
      <c r="G11" s="87">
        <v>0</v>
      </c>
      <c r="H11" s="87">
        <v>64462.768781523759</v>
      </c>
      <c r="I11" s="87">
        <v>0</v>
      </c>
      <c r="J11" s="87">
        <v>0</v>
      </c>
      <c r="K11" s="87">
        <v>0</v>
      </c>
      <c r="L11" s="82">
        <v>71625.298646137511</v>
      </c>
      <c r="M11" s="86">
        <f>SUM('Pomoćno T-2_Izvor sredstava_202'!M11,'Pomoćno T-2_Izvor sredstava_202'!U11,'Pomoćno T-2_Izvor sredstava_202'!AC11)</f>
        <v>0</v>
      </c>
      <c r="N11" s="87">
        <f>SUM('Pomoćno T-2_Izvor sredstava_202'!N11,'Pomoćno T-2_Izvor sredstava_202'!V11,'Pomoćno T-2_Izvor sredstava_202'!AD11)</f>
        <v>7162.5298646137508</v>
      </c>
      <c r="O11" s="87">
        <f>SUM('Pomoćno T-2_Izvor sredstava_202'!O11,'Pomoćno T-2_Izvor sredstava_202'!W11,'Pomoćno T-2_Izvor sredstava_202'!AE11)</f>
        <v>0</v>
      </c>
      <c r="P11" s="87">
        <f>SUM('Pomoćno T-2_Izvor sredstava_202'!P11,'Pomoćno T-2_Izvor sredstava_202'!X11,'Pomoćno T-2_Izvor sredstava_202'!AF11)</f>
        <v>64462.768781523759</v>
      </c>
      <c r="Q11" s="87">
        <f>SUM('Pomoćno T-2_Izvor sredstava_202'!Q11,'Pomoćno T-2_Izvor sredstava_202'!Y11,'Pomoćno T-2_Izvor sredstava_202'!AG11)</f>
        <v>0</v>
      </c>
      <c r="R11" s="87">
        <f>SUM('Pomoćno T-2_Izvor sredstava_202'!R11,'Pomoćno T-2_Izvor sredstava_202'!Z11,'Pomoćno T-2_Izvor sredstava_202'!AH11)</f>
        <v>0</v>
      </c>
      <c r="S11" s="87">
        <f>SUM('Pomoćno T-2_Izvor sredstava_202'!S11,'Pomoćno T-2_Izvor sredstava_202'!AA11,'Pomoćno T-2_Izvor sredstava_202'!AI11)</f>
        <v>0</v>
      </c>
      <c r="T11" s="82">
        <f>SUM('Pomoćno T-2_Izvor sredstava_202'!T11,'Pomoćno T-2_Izvor sredstava_202'!AB11,'Pomoćno T-2_Izvor sredstava_202'!AJ11)</f>
        <v>71625.298646137511</v>
      </c>
    </row>
    <row r="12" spans="1:20" ht="30.75" customHeight="1">
      <c r="A12" s="90" t="s">
        <v>106</v>
      </c>
      <c r="B12" s="207" t="s">
        <v>107</v>
      </c>
      <c r="C12" s="204"/>
      <c r="D12" s="205"/>
      <c r="E12" s="91">
        <v>0</v>
      </c>
      <c r="F12" s="92">
        <v>0</v>
      </c>
      <c r="G12" s="92">
        <v>0</v>
      </c>
      <c r="H12" s="92">
        <v>273599.68144412001</v>
      </c>
      <c r="I12" s="92">
        <v>0</v>
      </c>
      <c r="J12" s="92">
        <v>0</v>
      </c>
      <c r="K12" s="92">
        <v>0</v>
      </c>
      <c r="L12" s="93">
        <v>273599.68144412001</v>
      </c>
      <c r="M12" s="94">
        <f>SUM('Pomoćno T-2_Izvor sredstava_202'!M12,'Pomoćno T-2_Izvor sredstava_202'!U12,'Pomoćno T-2_Izvor sredstava_202'!AC12)</f>
        <v>26546.32333421821</v>
      </c>
      <c r="N12" s="95">
        <f>SUM('Pomoćno T-2_Izvor sredstava_202'!N12,'Pomoćno T-2_Izvor sredstava_202'!V12,'Pomoćno T-2_Izvor sredstava_202'!AD12)</f>
        <v>0</v>
      </c>
      <c r="O12" s="95">
        <f>SUM('Pomoćno T-2_Izvor sredstava_202'!O12,'Pomoćno T-2_Izvor sredstava_202'!W12,'Pomoćno T-2_Izvor sredstava_202'!AE12)</f>
        <v>26546.32333421821</v>
      </c>
      <c r="P12" s="95">
        <f>SUM('Pomoćno T-2_Izvor sredstava_202'!P12,'Pomoćno T-2_Izvor sredstava_202'!X12,'Pomoćno T-2_Izvor sredstava_202'!AF12)</f>
        <v>539062.91478630214</v>
      </c>
      <c r="Q12" s="95">
        <f>SUM('Pomoćno T-2_Izvor sredstava_202'!Q12,'Pomoćno T-2_Izvor sredstava_202'!Y12,'Pomoćno T-2_Izvor sredstava_202'!AG12)</f>
        <v>0</v>
      </c>
      <c r="R12" s="95">
        <f>SUM('Pomoćno T-2_Izvor sredstava_202'!R12,'Pomoćno T-2_Izvor sredstava_202'!Z12,'Pomoćno T-2_Izvor sredstava_202'!AH12)</f>
        <v>0</v>
      </c>
      <c r="S12" s="95">
        <f>SUM('Pomoćno T-2_Izvor sredstava_202'!S12,'Pomoćno T-2_Izvor sredstava_202'!AA12,'Pomoćno T-2_Izvor sredstava_202'!AI12)</f>
        <v>0</v>
      </c>
      <c r="T12" s="93">
        <f>SUM('Pomoćno T-2_Izvor sredstava_202'!T12,'Pomoćno T-2_Izvor sredstava_202'!AB12,'Pomoćno T-2_Izvor sredstava_202'!AJ12)</f>
        <v>592155.56145473849</v>
      </c>
    </row>
    <row r="13" spans="1:20" ht="30.75" customHeight="1">
      <c r="A13" s="79" t="s">
        <v>110</v>
      </c>
      <c r="B13" s="203" t="s">
        <v>111</v>
      </c>
      <c r="C13" s="204"/>
      <c r="D13" s="205"/>
      <c r="E13" s="80">
        <v>0</v>
      </c>
      <c r="F13" s="81">
        <v>0</v>
      </c>
      <c r="G13" s="81">
        <v>0</v>
      </c>
      <c r="H13" s="81">
        <v>273599.68144412001</v>
      </c>
      <c r="I13" s="81">
        <v>0</v>
      </c>
      <c r="J13" s="81">
        <v>0</v>
      </c>
      <c r="K13" s="81">
        <v>0</v>
      </c>
      <c r="L13" s="82">
        <v>273599.68144412001</v>
      </c>
      <c r="M13" s="80">
        <f>SUM('Pomoćno T-2_Izvor sredstava_202'!M13,'Pomoćno T-2_Izvor sredstava_202'!U13,'Pomoćno T-2_Izvor sredstava_202'!AC13)</f>
        <v>26546.32333421821</v>
      </c>
      <c r="N13" s="81">
        <f>SUM('Pomoćno T-2_Izvor sredstava_202'!N13,'Pomoćno T-2_Izvor sredstava_202'!V13,'Pomoćno T-2_Izvor sredstava_202'!AD13)</f>
        <v>0</v>
      </c>
      <c r="O13" s="81">
        <f>SUM('Pomoćno T-2_Izvor sredstava_202'!O13,'Pomoćno T-2_Izvor sredstava_202'!W13,'Pomoćno T-2_Izvor sredstava_202'!AE13)</f>
        <v>26546.32333421821</v>
      </c>
      <c r="P13" s="81">
        <f>SUM('Pomoćno T-2_Izvor sredstava_202'!P13,'Pomoćno T-2_Izvor sredstava_202'!X13,'Pomoćno T-2_Izvor sredstava_202'!AF13)</f>
        <v>539062.91478630214</v>
      </c>
      <c r="Q13" s="81">
        <f>SUM('Pomoćno T-2_Izvor sredstava_202'!Q13,'Pomoćno T-2_Izvor sredstava_202'!Y13,'Pomoćno T-2_Izvor sredstava_202'!AG13)</f>
        <v>0</v>
      </c>
      <c r="R13" s="81">
        <f>SUM('Pomoćno T-2_Izvor sredstava_202'!R13,'Pomoćno T-2_Izvor sredstava_202'!Z13,'Pomoćno T-2_Izvor sredstava_202'!AH13)</f>
        <v>0</v>
      </c>
      <c r="S13" s="81">
        <f>SUM('Pomoćno T-2_Izvor sredstava_202'!S13,'Pomoćno T-2_Izvor sredstava_202'!AA13,'Pomoćno T-2_Izvor sredstava_202'!AI13)</f>
        <v>0</v>
      </c>
      <c r="T13" s="82">
        <f>SUM('Pomoćno T-2_Izvor sredstava_202'!T13,'Pomoćno T-2_Izvor sredstava_202'!AB13,'Pomoćno T-2_Izvor sredstava_202'!AJ13)</f>
        <v>592155.56145473849</v>
      </c>
    </row>
    <row r="14" spans="1:20" ht="30.75" customHeight="1">
      <c r="A14" s="83" t="s">
        <v>114</v>
      </c>
      <c r="B14" s="84" t="s">
        <v>115</v>
      </c>
      <c r="C14" s="88"/>
      <c r="D14" s="85" t="s">
        <v>116</v>
      </c>
      <c r="E14" s="86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2">
        <v>0</v>
      </c>
      <c r="M14" s="86">
        <f>SUM('Pomoćno T-2_Izvor sredstava_202'!M14,'Pomoćno T-2_Izvor sredstava_202'!U14,'Pomoćno T-2_Izvor sredstava_202'!AC14)</f>
        <v>26546.32333421821</v>
      </c>
      <c r="N14" s="87">
        <f>SUM('Pomoćno T-2_Izvor sredstava_202'!N14,'Pomoćno T-2_Izvor sredstava_202'!V14,'Pomoćno T-2_Izvor sredstava_202'!AD14)</f>
        <v>0</v>
      </c>
      <c r="O14" s="87">
        <f>SUM('Pomoćno T-2_Izvor sredstava_202'!O14,'Pomoćno T-2_Izvor sredstava_202'!W14,'Pomoćno T-2_Izvor sredstava_202'!AE14)</f>
        <v>26546.32333421821</v>
      </c>
      <c r="P14" s="87">
        <f>SUM('Pomoćno T-2_Izvor sredstava_202'!P14,'Pomoćno T-2_Izvor sredstava_202'!X14,'Pomoćno T-2_Izvor sredstava_202'!AF14)</f>
        <v>265463.23334218212</v>
      </c>
      <c r="Q14" s="87">
        <f>SUM('Pomoćno T-2_Izvor sredstava_202'!Q14,'Pomoćno T-2_Izvor sredstava_202'!Y14,'Pomoćno T-2_Izvor sredstava_202'!AG14)</f>
        <v>0</v>
      </c>
      <c r="R14" s="87">
        <f>SUM('Pomoćno T-2_Izvor sredstava_202'!R14,'Pomoćno T-2_Izvor sredstava_202'!Z14,'Pomoćno T-2_Izvor sredstava_202'!AH14)</f>
        <v>0</v>
      </c>
      <c r="S14" s="87">
        <f>SUM('Pomoćno T-2_Izvor sredstava_202'!S14,'Pomoćno T-2_Izvor sredstava_202'!AA14,'Pomoćno T-2_Izvor sredstava_202'!AI14)</f>
        <v>0</v>
      </c>
      <c r="T14" s="82">
        <f>SUM('Pomoćno T-2_Izvor sredstava_202'!T14,'Pomoćno T-2_Izvor sredstava_202'!AB14,'Pomoćno T-2_Izvor sredstava_202'!AJ14)</f>
        <v>318555.88001061854</v>
      </c>
    </row>
    <row r="15" spans="1:20" ht="30.75" customHeight="1">
      <c r="A15" s="83" t="s">
        <v>117</v>
      </c>
      <c r="B15" s="84" t="s">
        <v>118</v>
      </c>
      <c r="C15" s="88" t="s">
        <v>355</v>
      </c>
      <c r="D15" s="85" t="s">
        <v>119</v>
      </c>
      <c r="E15" s="86">
        <v>0</v>
      </c>
      <c r="F15" s="87">
        <v>0</v>
      </c>
      <c r="G15" s="87">
        <v>0</v>
      </c>
      <c r="H15" s="87">
        <v>273599.68144412001</v>
      </c>
      <c r="I15" s="87">
        <v>0</v>
      </c>
      <c r="J15" s="87">
        <v>0</v>
      </c>
      <c r="K15" s="87">
        <v>0</v>
      </c>
      <c r="L15" s="82">
        <v>273599.68144412001</v>
      </c>
      <c r="M15" s="86">
        <f>SUM('Pomoćno T-2_Izvor sredstava_202'!M15,'Pomoćno T-2_Izvor sredstava_202'!U15,'Pomoćno T-2_Izvor sredstava_202'!AC15)</f>
        <v>0</v>
      </c>
      <c r="N15" s="87">
        <f>SUM('Pomoćno T-2_Izvor sredstava_202'!N15,'Pomoćno T-2_Izvor sredstava_202'!V15,'Pomoćno T-2_Izvor sredstava_202'!AD15)</f>
        <v>0</v>
      </c>
      <c r="O15" s="87">
        <f>SUM('Pomoćno T-2_Izvor sredstava_202'!O15,'Pomoćno T-2_Izvor sredstava_202'!W15,'Pomoćno T-2_Izvor sredstava_202'!AE15)</f>
        <v>0</v>
      </c>
      <c r="P15" s="87">
        <f>SUM('Pomoćno T-2_Izvor sredstava_202'!P15,'Pomoćno T-2_Izvor sredstava_202'!X15,'Pomoćno T-2_Izvor sredstava_202'!AF15)</f>
        <v>273599.68144412001</v>
      </c>
      <c r="Q15" s="87">
        <f>SUM('Pomoćno T-2_Izvor sredstava_202'!Q15,'Pomoćno T-2_Izvor sredstava_202'!Y15,'Pomoćno T-2_Izvor sredstava_202'!AG15)</f>
        <v>0</v>
      </c>
      <c r="R15" s="87">
        <f>SUM('Pomoćno T-2_Izvor sredstava_202'!R15,'Pomoćno T-2_Izvor sredstava_202'!Z15,'Pomoćno T-2_Izvor sredstava_202'!AH15)</f>
        <v>0</v>
      </c>
      <c r="S15" s="87">
        <f>SUM('Pomoćno T-2_Izvor sredstava_202'!S15,'Pomoćno T-2_Izvor sredstava_202'!AA15,'Pomoćno T-2_Izvor sredstava_202'!AI15)</f>
        <v>0</v>
      </c>
      <c r="T15" s="82">
        <f>SUM('Pomoćno T-2_Izvor sredstava_202'!T15,'Pomoćno T-2_Izvor sredstava_202'!AB15,'Pomoćno T-2_Izvor sredstava_202'!AJ15)</f>
        <v>273599.68144412001</v>
      </c>
    </row>
    <row r="16" spans="1:20" ht="30.75" customHeight="1">
      <c r="A16" s="79" t="s">
        <v>120</v>
      </c>
      <c r="B16" s="203" t="s">
        <v>121</v>
      </c>
      <c r="C16" s="204"/>
      <c r="D16" s="205"/>
      <c r="E16" s="80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2">
        <v>0</v>
      </c>
      <c r="M16" s="80">
        <f>SUM('Pomoćno T-2_Izvor sredstava_202'!M16,'Pomoćno T-2_Izvor sredstava_202'!U16,'Pomoćno T-2_Izvor sredstava_202'!AC16)</f>
        <v>0</v>
      </c>
      <c r="N16" s="81">
        <f>SUM('Pomoćno T-2_Izvor sredstava_202'!N16,'Pomoćno T-2_Izvor sredstava_202'!V16,'Pomoćno T-2_Izvor sredstava_202'!AD16)</f>
        <v>0</v>
      </c>
      <c r="O16" s="81">
        <f>SUM('Pomoćno T-2_Izvor sredstava_202'!O16,'Pomoćno T-2_Izvor sredstava_202'!W16,'Pomoćno T-2_Izvor sredstava_202'!AE16)</f>
        <v>0</v>
      </c>
      <c r="P16" s="81">
        <f>SUM('Pomoćno T-2_Izvor sredstava_202'!P16,'Pomoćno T-2_Izvor sredstava_202'!X16,'Pomoćno T-2_Izvor sredstava_202'!AF16)</f>
        <v>0</v>
      </c>
      <c r="Q16" s="81">
        <f>SUM('Pomoćno T-2_Izvor sredstava_202'!Q16,'Pomoćno T-2_Izvor sredstava_202'!Y16,'Pomoćno T-2_Izvor sredstava_202'!AG16)</f>
        <v>0</v>
      </c>
      <c r="R16" s="81">
        <f>SUM('Pomoćno T-2_Izvor sredstava_202'!R16,'Pomoćno T-2_Izvor sredstava_202'!Z16,'Pomoćno T-2_Izvor sredstava_202'!AH16)</f>
        <v>0</v>
      </c>
      <c r="S16" s="81">
        <f>SUM('Pomoćno T-2_Izvor sredstava_202'!S16,'Pomoćno T-2_Izvor sredstava_202'!AA16,'Pomoćno T-2_Izvor sredstava_202'!AI16)</f>
        <v>0</v>
      </c>
      <c r="T16" s="82">
        <f>SUM('Pomoćno T-2_Izvor sredstava_202'!T16,'Pomoćno T-2_Izvor sredstava_202'!AB16,'Pomoćno T-2_Izvor sredstava_202'!AJ16)</f>
        <v>0</v>
      </c>
    </row>
    <row r="17" spans="1:20" ht="30.75" customHeight="1">
      <c r="A17" s="83" t="s">
        <v>124</v>
      </c>
      <c r="B17" s="84" t="s">
        <v>125</v>
      </c>
      <c r="C17" s="88"/>
      <c r="D17" s="85" t="s">
        <v>96</v>
      </c>
      <c r="E17" s="86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2">
        <v>0</v>
      </c>
      <c r="M17" s="86">
        <f>SUM('Pomoćno T-2_Izvor sredstava_202'!M17,'Pomoćno T-2_Izvor sredstava_202'!U17,'Pomoćno T-2_Izvor sredstava_202'!AC17)</f>
        <v>0</v>
      </c>
      <c r="N17" s="87">
        <f>SUM('Pomoćno T-2_Izvor sredstava_202'!N17,'Pomoćno T-2_Izvor sredstava_202'!V17,'Pomoćno T-2_Izvor sredstava_202'!AD17)</f>
        <v>0</v>
      </c>
      <c r="O17" s="87">
        <f>SUM('Pomoćno T-2_Izvor sredstava_202'!O17,'Pomoćno T-2_Izvor sredstava_202'!W17,'Pomoćno T-2_Izvor sredstava_202'!AE17)</f>
        <v>0</v>
      </c>
      <c r="P17" s="87">
        <f>SUM('Pomoćno T-2_Izvor sredstava_202'!P17,'Pomoćno T-2_Izvor sredstava_202'!X17,'Pomoćno T-2_Izvor sredstava_202'!AF17)</f>
        <v>0</v>
      </c>
      <c r="Q17" s="87">
        <f>SUM('Pomoćno T-2_Izvor sredstava_202'!Q17,'Pomoćno T-2_Izvor sredstava_202'!Y17,'Pomoćno T-2_Izvor sredstava_202'!AG17)</f>
        <v>0</v>
      </c>
      <c r="R17" s="87">
        <f>SUM('Pomoćno T-2_Izvor sredstava_202'!R17,'Pomoćno T-2_Izvor sredstava_202'!Z17,'Pomoćno T-2_Izvor sredstava_202'!AH17)</f>
        <v>0</v>
      </c>
      <c r="S17" s="87">
        <f>SUM('Pomoćno T-2_Izvor sredstava_202'!S17,'Pomoćno T-2_Izvor sredstava_202'!AA17,'Pomoćno T-2_Izvor sredstava_202'!AI17)</f>
        <v>0</v>
      </c>
      <c r="T17" s="82">
        <f>SUM('Pomoćno T-2_Izvor sredstava_202'!T17,'Pomoćno T-2_Izvor sredstava_202'!AB17,'Pomoćno T-2_Izvor sredstava_202'!AJ17)</f>
        <v>0</v>
      </c>
    </row>
    <row r="18" spans="1:20" ht="30.75" customHeight="1">
      <c r="A18" s="90" t="s">
        <v>126</v>
      </c>
      <c r="B18" s="207" t="s">
        <v>127</v>
      </c>
      <c r="C18" s="204"/>
      <c r="D18" s="205"/>
      <c r="E18" s="91">
        <v>0</v>
      </c>
      <c r="F18" s="92">
        <v>0</v>
      </c>
      <c r="G18" s="92">
        <v>0</v>
      </c>
      <c r="H18" s="92">
        <v>540881.33793469612</v>
      </c>
      <c r="I18" s="92">
        <v>0</v>
      </c>
      <c r="J18" s="92">
        <v>0</v>
      </c>
      <c r="K18" s="92">
        <v>0</v>
      </c>
      <c r="L18" s="93">
        <v>540881.33793469612</v>
      </c>
      <c r="M18" s="94">
        <f>SUM('Pomoćno T-2_Izvor sredstava_202'!M18,'Pomoćno T-2_Izvor sredstava_202'!U18,'Pomoćno T-2_Izvor sredstava_202'!AC18)</f>
        <v>201389.92333952751</v>
      </c>
      <c r="N18" s="95">
        <f>SUM('Pomoćno T-2_Izvor sredstava_202'!N18,'Pomoćno T-2_Izvor sredstava_202'!V18,'Pomoćno T-2_Izvor sredstava_202'!AD18)</f>
        <v>0</v>
      </c>
      <c r="O18" s="95">
        <f>SUM('Pomoćno T-2_Izvor sredstava_202'!O18,'Pomoćno T-2_Izvor sredstava_202'!W18,'Pomoćno T-2_Izvor sredstava_202'!AE18)</f>
        <v>1225703.335818954</v>
      </c>
      <c r="P18" s="95">
        <f>SUM('Pomoćno T-2_Izvor sredstava_202'!P18,'Pomoćno T-2_Izvor sredstava_202'!X18,'Pomoćno T-2_Izvor sredstava_202'!AF18)</f>
        <v>8928471.5406291485</v>
      </c>
      <c r="Q18" s="95">
        <f>SUM('Pomoćno T-2_Izvor sredstava_202'!Q18,'Pomoćno T-2_Izvor sredstava_202'!Y18,'Pomoćno T-2_Izvor sredstava_202'!AG18)</f>
        <v>1720448.08</v>
      </c>
      <c r="R18" s="95">
        <f>SUM('Pomoćno T-2_Izvor sredstava_202'!R18,'Pomoćno T-2_Izvor sredstava_202'!Z18,'Pomoćno T-2_Izvor sredstava_202'!AH18)</f>
        <v>0</v>
      </c>
      <c r="S18" s="95">
        <f>SUM('Pomoćno T-2_Izvor sredstava_202'!S18,'Pomoćno T-2_Izvor sredstava_202'!AA18,'Pomoćno T-2_Izvor sredstava_202'!AI18)</f>
        <v>0</v>
      </c>
      <c r="T18" s="93">
        <f>SUM('Pomoćno T-2_Izvor sredstava_202'!T18,'Pomoćno T-2_Izvor sredstava_202'!AB18,'Pomoćno T-2_Izvor sredstava_202'!AJ18)</f>
        <v>10355564.799787629</v>
      </c>
    </row>
    <row r="19" spans="1:20" ht="30.75" customHeight="1">
      <c r="A19" s="79" t="s">
        <v>131</v>
      </c>
      <c r="B19" s="203" t="s">
        <v>132</v>
      </c>
      <c r="C19" s="204"/>
      <c r="D19" s="205"/>
      <c r="E19" s="80">
        <v>0</v>
      </c>
      <c r="F19" s="81">
        <v>0</v>
      </c>
      <c r="G19" s="81">
        <v>0</v>
      </c>
      <c r="H19" s="81">
        <v>530926.46668436425</v>
      </c>
      <c r="I19" s="81">
        <v>0</v>
      </c>
      <c r="J19" s="81">
        <v>0</v>
      </c>
      <c r="K19" s="81">
        <v>0</v>
      </c>
      <c r="L19" s="82">
        <v>530926.46668436425</v>
      </c>
      <c r="M19" s="80">
        <f>SUM('Pomoćno T-2_Izvor sredstava_202'!M19,'Pomoćno T-2_Izvor sredstava_202'!U19,'Pomoćno T-2_Izvor sredstava_202'!AC19)</f>
        <v>15565.66</v>
      </c>
      <c r="N19" s="81">
        <f>SUM('Pomoćno T-2_Izvor sredstava_202'!N19,'Pomoćno T-2_Izvor sredstava_202'!V19,'Pomoćno T-2_Izvor sredstava_202'!AD19)</f>
        <v>0</v>
      </c>
      <c r="O19" s="81">
        <f>SUM('Pomoćno T-2_Izvor sredstava_202'!O19,'Pomoćno T-2_Izvor sredstava_202'!W19,'Pomoćno T-2_Izvor sredstava_202'!AE19)</f>
        <v>299988.6655003982</v>
      </c>
      <c r="P19" s="81">
        <f>SUM('Pomoćno T-2_Izvor sredstava_202'!P19,'Pomoćno T-2_Izvor sredstava_202'!X19,'Pomoćno T-2_Izvor sredstava_202'!AF19)</f>
        <v>3744605.2342341389</v>
      </c>
      <c r="Q19" s="81">
        <f>SUM('Pomoćno T-2_Izvor sredstava_202'!Q19,'Pomoćno T-2_Izvor sredstava_202'!Y19,'Pomoćno T-2_Izvor sredstava_202'!AG19)</f>
        <v>1720448.08</v>
      </c>
      <c r="R19" s="81">
        <f>SUM('Pomoćno T-2_Izvor sredstava_202'!R19,'Pomoćno T-2_Izvor sredstava_202'!Z19,'Pomoćno T-2_Izvor sredstava_202'!AH19)</f>
        <v>0</v>
      </c>
      <c r="S19" s="81">
        <f>SUM('Pomoćno T-2_Izvor sredstava_202'!S19,'Pomoćno T-2_Izvor sredstava_202'!AA19,'Pomoćno T-2_Izvor sredstava_202'!AI19)</f>
        <v>0</v>
      </c>
      <c r="T19" s="82">
        <f>SUM('Pomoćno T-2_Izvor sredstava_202'!T19,'Pomoćno T-2_Izvor sredstava_202'!AB19,'Pomoćno T-2_Izvor sredstava_202'!AJ19)</f>
        <v>4060159.5597345368</v>
      </c>
    </row>
    <row r="20" spans="1:20" ht="30.75" customHeight="1">
      <c r="A20" s="83" t="s">
        <v>135</v>
      </c>
      <c r="B20" s="84" t="s">
        <v>136</v>
      </c>
      <c r="C20" s="88" t="s">
        <v>356</v>
      </c>
      <c r="D20" s="85" t="s">
        <v>96</v>
      </c>
      <c r="E20" s="86"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2">
        <v>0</v>
      </c>
      <c r="M20" s="86">
        <f>SUM('Pomoćno T-2_Izvor sredstava_202'!M20,'Pomoćno T-2_Izvor sredstava_202'!U20,'Pomoćno T-2_Izvor sredstava_202'!AC20)</f>
        <v>15565.66</v>
      </c>
      <c r="N20" s="87">
        <f>SUM('Pomoćno T-2_Izvor sredstava_202'!N20,'Pomoćno T-2_Izvor sredstava_202'!V20,'Pomoćno T-2_Izvor sredstava_202'!AD20)</f>
        <v>0</v>
      </c>
      <c r="O20" s="87">
        <f>SUM('Pomoćno T-2_Izvor sredstava_202'!O20,'Pomoćno T-2_Izvor sredstava_202'!W20,'Pomoćno T-2_Izvor sredstava_202'!AE20)</f>
        <v>138042.82</v>
      </c>
      <c r="P20" s="87">
        <f>SUM('Pomoćno T-2_Izvor sredstava_202'!P20,'Pomoćno T-2_Izvor sredstava_202'!X20,'Pomoćno T-2_Izvor sredstava_202'!AF20)</f>
        <v>870448.08</v>
      </c>
      <c r="Q20" s="87">
        <f>SUM('Pomoćno T-2_Izvor sredstava_202'!Q20,'Pomoćno T-2_Izvor sredstava_202'!Y20,'Pomoćno T-2_Izvor sredstava_202'!AG20)</f>
        <v>870448.08</v>
      </c>
      <c r="R20" s="87">
        <f>SUM('Pomoćno T-2_Izvor sredstava_202'!R20,'Pomoćno T-2_Izvor sredstava_202'!Z20,'Pomoćno T-2_Izvor sredstava_202'!AH20)</f>
        <v>0</v>
      </c>
      <c r="S20" s="87">
        <f>SUM('Pomoćno T-2_Izvor sredstava_202'!S20,'Pomoćno T-2_Izvor sredstava_202'!AA20,'Pomoćno T-2_Izvor sredstava_202'!AI20)</f>
        <v>0</v>
      </c>
      <c r="T20" s="82">
        <f>SUM('Pomoćno T-2_Izvor sredstava_202'!T20,'Pomoćno T-2_Izvor sredstava_202'!AB20,'Pomoćno T-2_Izvor sredstava_202'!AJ20)</f>
        <v>1024056.5599999999</v>
      </c>
    </row>
    <row r="21" spans="1:20" ht="30.75" customHeight="1">
      <c r="A21" s="83" t="s">
        <v>137</v>
      </c>
      <c r="B21" s="84" t="s">
        <v>138</v>
      </c>
      <c r="C21" s="88" t="s">
        <v>356</v>
      </c>
      <c r="D21" s="85" t="s">
        <v>139</v>
      </c>
      <c r="E21" s="86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2">
        <v>0</v>
      </c>
      <c r="M21" s="86">
        <f>SUM('Pomoćno T-2_Izvor sredstava_202'!M21,'Pomoćno T-2_Izvor sredstava_202'!U21,'Pomoćno T-2_Izvor sredstava_202'!AC21)</f>
        <v>0</v>
      </c>
      <c r="N21" s="87">
        <f>SUM('Pomoćno T-2_Izvor sredstava_202'!N21,'Pomoćno T-2_Izvor sredstava_202'!V21,'Pomoćno T-2_Izvor sredstava_202'!AD21)</f>
        <v>0</v>
      </c>
      <c r="O21" s="87">
        <f>SUM('Pomoćno T-2_Izvor sredstava_202'!O21,'Pomoćno T-2_Izvor sredstava_202'!W21,'Pomoćno T-2_Izvor sredstava_202'!AE21)</f>
        <v>150000</v>
      </c>
      <c r="P21" s="87">
        <f>SUM('Pomoćno T-2_Izvor sredstava_202'!P21,'Pomoćno T-2_Izvor sredstava_202'!X21,'Pomoćno T-2_Izvor sredstava_202'!AF21)</f>
        <v>850000</v>
      </c>
      <c r="Q21" s="87">
        <f>SUM('Pomoćno T-2_Izvor sredstava_202'!Q21,'Pomoćno T-2_Izvor sredstava_202'!Y21,'Pomoćno T-2_Izvor sredstava_202'!AG21)</f>
        <v>850000</v>
      </c>
      <c r="R21" s="87">
        <f>SUM('Pomoćno T-2_Izvor sredstava_202'!R21,'Pomoćno T-2_Izvor sredstava_202'!Z21,'Pomoćno T-2_Izvor sredstava_202'!AH21)</f>
        <v>0</v>
      </c>
      <c r="S21" s="87">
        <f>SUM('Pomoćno T-2_Izvor sredstava_202'!S21,'Pomoćno T-2_Izvor sredstava_202'!AA21,'Pomoćno T-2_Izvor sredstava_202'!AI21)</f>
        <v>0</v>
      </c>
      <c r="T21" s="82">
        <f>SUM('Pomoćno T-2_Izvor sredstava_202'!T21,'Pomoćno T-2_Izvor sredstava_202'!AB21,'Pomoćno T-2_Izvor sredstava_202'!AJ21)</f>
        <v>1000000</v>
      </c>
    </row>
    <row r="22" spans="1:20" ht="30.75" customHeight="1">
      <c r="A22" s="83" t="s">
        <v>140</v>
      </c>
      <c r="B22" s="84" t="s">
        <v>141</v>
      </c>
      <c r="C22" s="88"/>
      <c r="D22" s="85" t="s">
        <v>96</v>
      </c>
      <c r="E22" s="86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2">
        <v>0</v>
      </c>
      <c r="M22" s="86">
        <f>SUM('Pomoćno T-2_Izvor sredstava_202'!M22,'Pomoćno T-2_Izvor sredstava_202'!U22,'Pomoćno T-2_Izvor sredstava_202'!AC22)</f>
        <v>0</v>
      </c>
      <c r="N22" s="87">
        <f>SUM('Pomoćno T-2_Izvor sredstava_202'!N22,'Pomoćno T-2_Izvor sredstava_202'!V22,'Pomoćno T-2_Izvor sredstava_202'!AD22)</f>
        <v>0</v>
      </c>
      <c r="O22" s="87">
        <f>SUM('Pomoćno T-2_Izvor sredstava_202'!O22,'Pomoćno T-2_Izvor sredstava_202'!W22,'Pomoćno T-2_Izvor sredstava_202'!AE22)</f>
        <v>5309.2646668436419</v>
      </c>
      <c r="P22" s="87">
        <f>SUM('Pomoćno T-2_Izvor sredstava_202'!P22,'Pomoćno T-2_Izvor sredstava_202'!X22,'Pomoćno T-2_Izvor sredstava_202'!AF22)</f>
        <v>39819.485001327317</v>
      </c>
      <c r="Q22" s="87">
        <f>SUM('Pomoćno T-2_Izvor sredstava_202'!Q22,'Pomoćno T-2_Izvor sredstava_202'!Y22,'Pomoćno T-2_Izvor sredstava_202'!AG22)</f>
        <v>0</v>
      </c>
      <c r="R22" s="87">
        <f>SUM('Pomoćno T-2_Izvor sredstava_202'!R22,'Pomoćno T-2_Izvor sredstava_202'!Z22,'Pomoćno T-2_Izvor sredstava_202'!AH22)</f>
        <v>0</v>
      </c>
      <c r="S22" s="87">
        <f>SUM('Pomoćno T-2_Izvor sredstava_202'!S22,'Pomoćno T-2_Izvor sredstava_202'!AA22,'Pomoćno T-2_Izvor sredstava_202'!AI22)</f>
        <v>0</v>
      </c>
      <c r="T22" s="82">
        <f>SUM('Pomoćno T-2_Izvor sredstava_202'!T22,'Pomoćno T-2_Izvor sredstava_202'!AB22,'Pomoćno T-2_Izvor sredstava_202'!AJ22)</f>
        <v>45128.74966817096</v>
      </c>
    </row>
    <row r="23" spans="1:20" ht="30.75" customHeight="1">
      <c r="A23" s="83" t="s">
        <v>142</v>
      </c>
      <c r="B23" s="84" t="s">
        <v>143</v>
      </c>
      <c r="C23" s="88"/>
      <c r="D23" s="85" t="s">
        <v>144</v>
      </c>
      <c r="E23" s="86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2">
        <v>0</v>
      </c>
      <c r="M23" s="86">
        <f>SUM('Pomoćno T-2_Izvor sredstava_202'!M23,'Pomoćno T-2_Izvor sredstava_202'!U23,'Pomoćno T-2_Izvor sredstava_202'!AC23)</f>
        <v>0</v>
      </c>
      <c r="N23" s="87">
        <f>SUM('Pomoćno T-2_Izvor sredstava_202'!N23,'Pomoćno T-2_Izvor sredstava_202'!V23,'Pomoćno T-2_Izvor sredstava_202'!AD23)</f>
        <v>0</v>
      </c>
      <c r="O23" s="87">
        <f>SUM('Pomoćno T-2_Izvor sredstava_202'!O23,'Pomoćno T-2_Izvor sredstava_202'!W23,'Pomoćno T-2_Izvor sredstava_202'!AE23)</f>
        <v>6636.5808335545526</v>
      </c>
      <c r="P23" s="87">
        <f>SUM('Pomoćno T-2_Izvor sredstava_202'!P23,'Pomoćno T-2_Izvor sredstava_202'!X23,'Pomoćno T-2_Izvor sredstava_202'!AF23)</f>
        <v>391558.26917971863</v>
      </c>
      <c r="Q23" s="87">
        <f>SUM('Pomoćno T-2_Izvor sredstava_202'!Q23,'Pomoćno T-2_Izvor sredstava_202'!Y23,'Pomoćno T-2_Izvor sredstava_202'!AG23)</f>
        <v>0</v>
      </c>
      <c r="R23" s="87">
        <f>SUM('Pomoćno T-2_Izvor sredstava_202'!R23,'Pomoćno T-2_Izvor sredstava_202'!Z23,'Pomoćno T-2_Izvor sredstava_202'!AH23)</f>
        <v>0</v>
      </c>
      <c r="S23" s="87">
        <f>SUM('Pomoćno T-2_Izvor sredstava_202'!S23,'Pomoćno T-2_Izvor sredstava_202'!AA23,'Pomoćno T-2_Izvor sredstava_202'!AI23)</f>
        <v>0</v>
      </c>
      <c r="T23" s="82">
        <f>SUM('Pomoćno T-2_Izvor sredstava_202'!T23,'Pomoćno T-2_Izvor sredstava_202'!AB23,'Pomoćno T-2_Izvor sredstava_202'!AJ23)</f>
        <v>398194.85001327319</v>
      </c>
    </row>
    <row r="24" spans="1:20" ht="30.75" customHeight="1">
      <c r="A24" s="83" t="s">
        <v>145</v>
      </c>
      <c r="B24" s="84" t="s">
        <v>146</v>
      </c>
      <c r="C24" s="88"/>
      <c r="D24" s="85" t="s">
        <v>96</v>
      </c>
      <c r="E24" s="86">
        <v>0</v>
      </c>
      <c r="F24" s="87">
        <v>0</v>
      </c>
      <c r="G24" s="87">
        <v>0</v>
      </c>
      <c r="H24" s="87">
        <v>530926.46668436425</v>
      </c>
      <c r="I24" s="87">
        <v>0</v>
      </c>
      <c r="J24" s="87">
        <v>0</v>
      </c>
      <c r="K24" s="87">
        <v>0</v>
      </c>
      <c r="L24" s="82">
        <v>530926.46668436425</v>
      </c>
      <c r="M24" s="86">
        <f>SUM('Pomoćno T-2_Izvor sredstava_202'!M24,'Pomoćno T-2_Izvor sredstava_202'!U24,'Pomoćno T-2_Izvor sredstava_202'!AC24)</f>
        <v>0</v>
      </c>
      <c r="N24" s="87">
        <f>SUM('Pomoćno T-2_Izvor sredstava_202'!N24,'Pomoćno T-2_Izvor sredstava_202'!V24,'Pomoćno T-2_Izvor sredstava_202'!AD24)</f>
        <v>0</v>
      </c>
      <c r="O24" s="87">
        <f>SUM('Pomoćno T-2_Izvor sredstava_202'!O24,'Pomoćno T-2_Izvor sredstava_202'!W24,'Pomoćno T-2_Izvor sredstava_202'!AE24)</f>
        <v>0</v>
      </c>
      <c r="P24" s="87">
        <f>SUM('Pomoćno T-2_Izvor sredstava_202'!P24,'Pomoćno T-2_Izvor sredstava_202'!X24,'Pomoćno T-2_Izvor sredstava_202'!AF24)</f>
        <v>1592779.4000530927</v>
      </c>
      <c r="Q24" s="87">
        <f>SUM('Pomoćno T-2_Izvor sredstava_202'!Q24,'Pomoćno T-2_Izvor sredstava_202'!Y24,'Pomoćno T-2_Izvor sredstava_202'!AG24)</f>
        <v>0</v>
      </c>
      <c r="R24" s="87">
        <f>SUM('Pomoćno T-2_Izvor sredstava_202'!R24,'Pomoćno T-2_Izvor sredstava_202'!Z24,'Pomoćno T-2_Izvor sredstava_202'!AH24)</f>
        <v>0</v>
      </c>
      <c r="S24" s="87">
        <f>SUM('Pomoćno T-2_Izvor sredstava_202'!S24,'Pomoćno T-2_Izvor sredstava_202'!AA24,'Pomoćno T-2_Izvor sredstava_202'!AI24)</f>
        <v>0</v>
      </c>
      <c r="T24" s="82">
        <f>SUM('Pomoćno T-2_Izvor sredstava_202'!T24,'Pomoćno T-2_Izvor sredstava_202'!AB24,'Pomoćno T-2_Izvor sredstava_202'!AJ24)</f>
        <v>1592779.4000530927</v>
      </c>
    </row>
    <row r="25" spans="1:20" ht="30.75" customHeight="1">
      <c r="A25" s="79" t="s">
        <v>147</v>
      </c>
      <c r="B25" s="203" t="s">
        <v>148</v>
      </c>
      <c r="C25" s="204"/>
      <c r="D25" s="205"/>
      <c r="E25" s="80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2">
        <v>0</v>
      </c>
      <c r="M25" s="80">
        <f>SUM('Pomoćno T-2_Izvor sredstava_202'!M25,'Pomoćno T-2_Izvor sredstava_202'!U25,'Pomoćno T-2_Izvor sredstava_202'!AC25)</f>
        <v>66365.808335545531</v>
      </c>
      <c r="N25" s="81">
        <f>SUM('Pomoćno T-2_Izvor sredstava_202'!N25,'Pomoćno T-2_Izvor sredstava_202'!V25,'Pomoćno T-2_Izvor sredstava_202'!AD25)</f>
        <v>0</v>
      </c>
      <c r="O25" s="81">
        <f>SUM('Pomoćno T-2_Izvor sredstava_202'!O25,'Pomoćno T-2_Izvor sredstava_202'!W25,'Pomoćno T-2_Izvor sredstava_202'!AE25)</f>
        <v>752441.5136474648</v>
      </c>
      <c r="P25" s="81">
        <f>SUM('Pomoćno T-2_Izvor sredstava_202'!P25,'Pomoćno T-2_Izvor sredstava_202'!X25,'Pomoćno T-2_Izvor sredstava_202'!AF25)</f>
        <v>5019508.6398168309</v>
      </c>
      <c r="Q25" s="81">
        <f>SUM('Pomoćno T-2_Izvor sredstava_202'!Q25,'Pomoćno T-2_Izvor sredstava_202'!Y25,'Pomoćno T-2_Izvor sredstava_202'!AG25)</f>
        <v>0</v>
      </c>
      <c r="R25" s="81">
        <f>SUM('Pomoćno T-2_Izvor sredstava_202'!R25,'Pomoćno T-2_Izvor sredstava_202'!Z25,'Pomoćno T-2_Izvor sredstava_202'!AH25)</f>
        <v>0</v>
      </c>
      <c r="S25" s="81">
        <f>SUM('Pomoćno T-2_Izvor sredstava_202'!S25,'Pomoćno T-2_Izvor sredstava_202'!AA25,'Pomoćno T-2_Izvor sredstava_202'!AI25)</f>
        <v>0</v>
      </c>
      <c r="T25" s="82">
        <f>SUM('Pomoćno T-2_Izvor sredstava_202'!T25,'Pomoćno T-2_Izvor sredstava_202'!AB25,'Pomoćno T-2_Izvor sredstava_202'!AJ25)</f>
        <v>5838315.9617998414</v>
      </c>
    </row>
    <row r="26" spans="1:20" ht="30.75" customHeight="1">
      <c r="A26" s="83" t="s">
        <v>151</v>
      </c>
      <c r="B26" s="84" t="s">
        <v>152</v>
      </c>
      <c r="C26" s="88"/>
      <c r="D26" s="85" t="s">
        <v>96</v>
      </c>
      <c r="E26" s="86">
        <v>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>
        <v>0</v>
      </c>
      <c r="L26" s="82">
        <v>0</v>
      </c>
      <c r="M26" s="86">
        <f>SUM('Pomoćno T-2_Izvor sredstava_202'!M26,'Pomoćno T-2_Izvor sredstava_202'!U26,'Pomoćno T-2_Izvor sredstava_202'!AC26)</f>
        <v>0</v>
      </c>
      <c r="N26" s="87">
        <f>SUM('Pomoćno T-2_Izvor sredstava_202'!N26,'Pomoćno T-2_Izvor sredstava_202'!V26,'Pomoćno T-2_Izvor sredstava_202'!AD26)</f>
        <v>0</v>
      </c>
      <c r="O26" s="87">
        <f>SUM('Pomoćno T-2_Izvor sredstava_202'!O26,'Pomoćno T-2_Izvor sredstava_202'!W26,'Pomoćno T-2_Izvor sredstava_202'!AE26)</f>
        <v>0</v>
      </c>
      <c r="P26" s="87">
        <f>SUM('Pomoćno T-2_Izvor sredstava_202'!P26,'Pomoćno T-2_Izvor sredstava_202'!X26,'Pomoćno T-2_Izvor sredstava_202'!AF26)</f>
        <v>0</v>
      </c>
      <c r="Q26" s="87">
        <f>SUM('Pomoćno T-2_Izvor sredstava_202'!Q26,'Pomoćno T-2_Izvor sredstava_202'!Y26,'Pomoćno T-2_Izvor sredstava_202'!AG26)</f>
        <v>0</v>
      </c>
      <c r="R26" s="87">
        <f>SUM('Pomoćno T-2_Izvor sredstava_202'!R26,'Pomoćno T-2_Izvor sredstava_202'!Z26,'Pomoćno T-2_Izvor sredstava_202'!AH26)</f>
        <v>0</v>
      </c>
      <c r="S26" s="87">
        <f>SUM('Pomoćno T-2_Izvor sredstava_202'!S26,'Pomoćno T-2_Izvor sredstava_202'!AA26,'Pomoćno T-2_Izvor sredstava_202'!AI26)</f>
        <v>0</v>
      </c>
      <c r="T26" s="82">
        <f>SUM('Pomoćno T-2_Izvor sredstava_202'!T26,'Pomoćno T-2_Izvor sredstava_202'!AB26,'Pomoćno T-2_Izvor sredstava_202'!AJ26)</f>
        <v>0</v>
      </c>
    </row>
    <row r="27" spans="1:20" ht="30.75" customHeight="1">
      <c r="A27" s="83" t="s">
        <v>153</v>
      </c>
      <c r="B27" s="84" t="s">
        <v>154</v>
      </c>
      <c r="C27" s="88"/>
      <c r="D27" s="85" t="s">
        <v>96</v>
      </c>
      <c r="E27" s="86">
        <v>0</v>
      </c>
      <c r="F27" s="87">
        <v>0</v>
      </c>
      <c r="G27" s="87">
        <v>0</v>
      </c>
      <c r="H27" s="87">
        <v>0</v>
      </c>
      <c r="I27" s="87">
        <v>0</v>
      </c>
      <c r="J27" s="87">
        <v>0</v>
      </c>
      <c r="K27" s="87">
        <v>0</v>
      </c>
      <c r="L27" s="82">
        <v>0</v>
      </c>
      <c r="M27" s="86">
        <f>SUM('Pomoćno T-2_Izvor sredstava_202'!M27,'Pomoćno T-2_Izvor sredstava_202'!U27,'Pomoćno T-2_Izvor sredstava_202'!AC27)</f>
        <v>66365.808335545531</v>
      </c>
      <c r="N27" s="87">
        <f>SUM('Pomoćno T-2_Izvor sredstava_202'!N27,'Pomoćno T-2_Izvor sredstava_202'!V27,'Pomoćno T-2_Izvor sredstava_202'!AD27)</f>
        <v>0</v>
      </c>
      <c r="O27" s="87">
        <f>SUM('Pomoćno T-2_Izvor sredstava_202'!O27,'Pomoćno T-2_Izvor sredstava_202'!W27,'Pomoćno T-2_Izvor sredstava_202'!AE27)</f>
        <v>79902.358640828243</v>
      </c>
      <c r="P27" s="87">
        <f>SUM('Pomoćno T-2_Izvor sredstava_202'!P27,'Pomoćno T-2_Izvor sredstava_202'!X27,'Pomoćno T-2_Izvor sredstava_202'!AF27)</f>
        <v>828852.95062383858</v>
      </c>
      <c r="Q27" s="87">
        <f>SUM('Pomoćno T-2_Izvor sredstava_202'!Q27,'Pomoćno T-2_Izvor sredstava_202'!Y27,'Pomoćno T-2_Izvor sredstava_202'!AG27)</f>
        <v>0</v>
      </c>
      <c r="R27" s="87">
        <f>SUM('Pomoćno T-2_Izvor sredstava_202'!R27,'Pomoćno T-2_Izvor sredstava_202'!Z27,'Pomoćno T-2_Izvor sredstava_202'!AH27)</f>
        <v>0</v>
      </c>
      <c r="S27" s="87">
        <f>SUM('Pomoćno T-2_Izvor sredstava_202'!S27,'Pomoćno T-2_Izvor sredstava_202'!AA27,'Pomoćno T-2_Izvor sredstava_202'!AI27)</f>
        <v>0</v>
      </c>
      <c r="T27" s="82">
        <f>SUM('Pomoćno T-2_Izvor sredstava_202'!T27,'Pomoćno T-2_Izvor sredstava_202'!AB27,'Pomoćno T-2_Izvor sredstava_202'!AJ27)</f>
        <v>975121.11760021234</v>
      </c>
    </row>
    <row r="28" spans="1:20" ht="30.75" customHeight="1">
      <c r="A28" s="83" t="s">
        <v>155</v>
      </c>
      <c r="B28" s="84" t="s">
        <v>156</v>
      </c>
      <c r="C28" s="88"/>
      <c r="D28" s="85" t="s">
        <v>139</v>
      </c>
      <c r="E28" s="86">
        <v>0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2">
        <v>0</v>
      </c>
      <c r="M28" s="86">
        <f>SUM('Pomoćno T-2_Izvor sredstava_202'!M28,'Pomoćno T-2_Izvor sredstava_202'!U28,'Pomoćno T-2_Izvor sredstava_202'!AC28)</f>
        <v>0</v>
      </c>
      <c r="N28" s="87">
        <f>SUM('Pomoćno T-2_Izvor sredstava_202'!N28,'Pomoćno T-2_Izvor sredstava_202'!V28,'Pomoćno T-2_Izvor sredstava_202'!AD28)</f>
        <v>0</v>
      </c>
      <c r="O28" s="87">
        <f>SUM('Pomoćno T-2_Izvor sredstava_202'!O28,'Pomoćno T-2_Izvor sredstava_202'!W28,'Pomoćno T-2_Izvor sredstava_202'!AE28)</f>
        <v>0</v>
      </c>
      <c r="P28" s="87">
        <f>SUM('Pomoćno T-2_Izvor sredstava_202'!P28,'Pomoćno T-2_Izvor sredstava_202'!X28,'Pomoćno T-2_Izvor sredstava_202'!AF28)</f>
        <v>398194.85001327319</v>
      </c>
      <c r="Q28" s="87">
        <f>SUM('Pomoćno T-2_Izvor sredstava_202'!Q28,'Pomoćno T-2_Izvor sredstava_202'!Y28,'Pomoćno T-2_Izvor sredstava_202'!AG28)</f>
        <v>0</v>
      </c>
      <c r="R28" s="87">
        <f>SUM('Pomoćno T-2_Izvor sredstava_202'!R28,'Pomoćno T-2_Izvor sredstava_202'!Z28,'Pomoćno T-2_Izvor sredstava_202'!AH28)</f>
        <v>0</v>
      </c>
      <c r="S28" s="87">
        <f>SUM('Pomoćno T-2_Izvor sredstava_202'!S28,'Pomoćno T-2_Izvor sredstava_202'!AA28,'Pomoćno T-2_Izvor sredstava_202'!AI28)</f>
        <v>0</v>
      </c>
      <c r="T28" s="82">
        <f>SUM('Pomoćno T-2_Izvor sredstava_202'!T28,'Pomoćno T-2_Izvor sredstava_202'!AB28,'Pomoćno T-2_Izvor sredstava_202'!AJ28)</f>
        <v>398194.85001327319</v>
      </c>
    </row>
    <row r="29" spans="1:20" ht="30.75" customHeight="1">
      <c r="A29" s="83" t="s">
        <v>157</v>
      </c>
      <c r="B29" s="84" t="s">
        <v>158</v>
      </c>
      <c r="C29" s="88" t="s">
        <v>357</v>
      </c>
      <c r="D29" s="85" t="s">
        <v>139</v>
      </c>
      <c r="E29" s="86">
        <v>0</v>
      </c>
      <c r="F29" s="87">
        <v>0</v>
      </c>
      <c r="G29" s="87">
        <v>0</v>
      </c>
      <c r="H29" s="87">
        <v>0</v>
      </c>
      <c r="I29" s="87">
        <v>0</v>
      </c>
      <c r="J29" s="87">
        <v>0</v>
      </c>
      <c r="K29" s="87">
        <v>0</v>
      </c>
      <c r="L29" s="82">
        <v>0</v>
      </c>
      <c r="M29" s="86">
        <f>SUM('Pomoćno T-2_Izvor sredstava_202'!M29,'Pomoćno T-2_Izvor sredstava_202'!U29,'Pomoćno T-2_Izvor sredstava_202'!AC29)</f>
        <v>0</v>
      </c>
      <c r="N29" s="87">
        <f>SUM('Pomoćno T-2_Izvor sredstava_202'!N29,'Pomoćno T-2_Izvor sredstava_202'!V29,'Pomoćno T-2_Izvor sredstava_202'!AD29)</f>
        <v>0</v>
      </c>
      <c r="O29" s="87">
        <f>SUM('Pomoćno T-2_Izvor sredstava_202'!O29,'Pomoćno T-2_Izvor sredstava_202'!W29,'Pomoćno T-2_Izvor sredstava_202'!AE29)</f>
        <v>400000</v>
      </c>
      <c r="P29" s="87">
        <f>SUM('Pomoćno T-2_Izvor sredstava_202'!P29,'Pomoćno T-2_Izvor sredstava_202'!X29,'Pomoćno T-2_Izvor sredstava_202'!AF29)</f>
        <v>2600000</v>
      </c>
      <c r="Q29" s="87">
        <f>SUM('Pomoćno T-2_Izvor sredstava_202'!Q29,'Pomoćno T-2_Izvor sredstava_202'!Y29,'Pomoćno T-2_Izvor sredstava_202'!AG29)</f>
        <v>0</v>
      </c>
      <c r="R29" s="87">
        <f>SUM('Pomoćno T-2_Izvor sredstava_202'!R29,'Pomoćno T-2_Izvor sredstava_202'!Z29,'Pomoćno T-2_Izvor sredstava_202'!AH29)</f>
        <v>0</v>
      </c>
      <c r="S29" s="87">
        <f>SUM('Pomoćno T-2_Izvor sredstava_202'!S29,'Pomoćno T-2_Izvor sredstava_202'!AA29,'Pomoćno T-2_Izvor sredstava_202'!AI29)</f>
        <v>0</v>
      </c>
      <c r="T29" s="82">
        <f>SUM('Pomoćno T-2_Izvor sredstava_202'!T29,'Pomoćno T-2_Izvor sredstava_202'!AB29,'Pomoćno T-2_Izvor sredstava_202'!AJ29)</f>
        <v>3000000</v>
      </c>
    </row>
    <row r="30" spans="1:20" ht="30.75" customHeight="1">
      <c r="A30" s="83" t="s">
        <v>159</v>
      </c>
      <c r="B30" s="84" t="s">
        <v>160</v>
      </c>
      <c r="C30" s="88"/>
      <c r="D30" s="85" t="s">
        <v>139</v>
      </c>
      <c r="E30" s="86">
        <v>0</v>
      </c>
      <c r="F30" s="87">
        <v>0</v>
      </c>
      <c r="G30" s="87">
        <v>0</v>
      </c>
      <c r="H30" s="87">
        <v>0</v>
      </c>
      <c r="I30" s="87">
        <v>0</v>
      </c>
      <c r="J30" s="87">
        <v>0</v>
      </c>
      <c r="K30" s="87">
        <v>0</v>
      </c>
      <c r="L30" s="82">
        <v>0</v>
      </c>
      <c r="M30" s="86">
        <f>SUM('Pomoćno T-2_Izvor sredstava_202'!M30,'Pomoćno T-2_Izvor sredstava_202'!U30,'Pomoćno T-2_Izvor sredstava_202'!AC30)</f>
        <v>0</v>
      </c>
      <c r="N30" s="87">
        <f>SUM('Pomoćno T-2_Izvor sredstava_202'!N30,'Pomoćno T-2_Izvor sredstava_202'!V30,'Pomoćno T-2_Izvor sredstava_202'!AD30)</f>
        <v>0</v>
      </c>
      <c r="O30" s="87">
        <f>SUM('Pomoćno T-2_Izvor sredstava_202'!O30,'Pomoćno T-2_Izvor sredstava_202'!W30,'Pomoćno T-2_Izvor sredstava_202'!AE30)</f>
        <v>199097.42500663659</v>
      </c>
      <c r="P30" s="87">
        <f>SUM('Pomoćno T-2_Izvor sredstava_202'!P30,'Pomoćno T-2_Izvor sredstava_202'!X30,'Pomoćno T-2_Izvor sredstava_202'!AF30)</f>
        <v>800902.57</v>
      </c>
      <c r="Q30" s="87">
        <f>SUM('Pomoćno T-2_Izvor sredstava_202'!Q30,'Pomoćno T-2_Izvor sredstava_202'!Y30,'Pomoćno T-2_Izvor sredstava_202'!AG30)</f>
        <v>0</v>
      </c>
      <c r="R30" s="87">
        <f>SUM('Pomoćno T-2_Izvor sredstava_202'!R30,'Pomoćno T-2_Izvor sredstava_202'!Z30,'Pomoćno T-2_Izvor sredstava_202'!AH30)</f>
        <v>0</v>
      </c>
      <c r="S30" s="87">
        <f>SUM('Pomoćno T-2_Izvor sredstava_202'!S30,'Pomoćno T-2_Izvor sredstava_202'!AA30,'Pomoćno T-2_Izvor sredstava_202'!AI30)</f>
        <v>0</v>
      </c>
      <c r="T30" s="82">
        <f>SUM('Pomoćno T-2_Izvor sredstava_202'!T30,'Pomoćno T-2_Izvor sredstava_202'!AB30,'Pomoćno T-2_Izvor sredstava_202'!AJ30)</f>
        <v>999999.99500663648</v>
      </c>
    </row>
    <row r="31" spans="1:20" ht="30.75" customHeight="1">
      <c r="A31" s="83" t="s">
        <v>161</v>
      </c>
      <c r="B31" s="84" t="s">
        <v>162</v>
      </c>
      <c r="C31" s="88"/>
      <c r="D31" s="85" t="s">
        <v>93</v>
      </c>
      <c r="E31" s="86">
        <v>0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2">
        <v>0</v>
      </c>
      <c r="M31" s="86">
        <f>SUM('Pomoćno T-2_Izvor sredstava_202'!M31,'Pomoćno T-2_Izvor sredstava_202'!U31,'Pomoćno T-2_Izvor sredstava_202'!AC31)</f>
        <v>0</v>
      </c>
      <c r="N31" s="87">
        <f>SUM('Pomoćno T-2_Izvor sredstava_202'!N31,'Pomoćno T-2_Izvor sredstava_202'!V31,'Pomoćno T-2_Izvor sredstava_202'!AD31)</f>
        <v>0</v>
      </c>
      <c r="O31" s="87">
        <f>SUM('Pomoćno T-2_Izvor sredstava_202'!O31,'Pomoćno T-2_Izvor sredstava_202'!W31,'Pomoćno T-2_Izvor sredstava_202'!AE31)</f>
        <v>73441.73</v>
      </c>
      <c r="P31" s="87">
        <f>SUM('Pomoćno T-2_Izvor sredstava_202'!P31,'Pomoćno T-2_Izvor sredstava_202'!X31,'Pomoćno T-2_Izvor sredstava_202'!AF31)</f>
        <v>391558.26917971863</v>
      </c>
      <c r="Q31" s="87">
        <f>SUM('Pomoćno T-2_Izvor sredstava_202'!Q31,'Pomoćno T-2_Izvor sredstava_202'!Y31,'Pomoćno T-2_Izvor sredstava_202'!AG31)</f>
        <v>0</v>
      </c>
      <c r="R31" s="87">
        <f>SUM('Pomoćno T-2_Izvor sredstava_202'!R31,'Pomoćno T-2_Izvor sredstava_202'!Z31,'Pomoćno T-2_Izvor sredstava_202'!AH31)</f>
        <v>0</v>
      </c>
      <c r="S31" s="87">
        <f>SUM('Pomoćno T-2_Izvor sredstava_202'!S31,'Pomoćno T-2_Izvor sredstava_202'!AA31,'Pomoćno T-2_Izvor sredstava_202'!AI31)</f>
        <v>0</v>
      </c>
      <c r="T31" s="82">
        <f>SUM('Pomoćno T-2_Izvor sredstava_202'!T31,'Pomoćno T-2_Izvor sredstava_202'!AB31,'Pomoćno T-2_Izvor sredstava_202'!AJ31)</f>
        <v>464999.99917971861</v>
      </c>
    </row>
    <row r="32" spans="1:20" ht="30.75" customHeight="1">
      <c r="A32" s="79" t="s">
        <v>163</v>
      </c>
      <c r="B32" s="203" t="s">
        <v>164</v>
      </c>
      <c r="C32" s="204"/>
      <c r="D32" s="205"/>
      <c r="E32" s="80">
        <v>0</v>
      </c>
      <c r="F32" s="81">
        <v>0</v>
      </c>
      <c r="G32" s="81">
        <v>0</v>
      </c>
      <c r="H32" s="81">
        <v>9954.8712503318293</v>
      </c>
      <c r="I32" s="81">
        <v>0</v>
      </c>
      <c r="J32" s="81">
        <v>0</v>
      </c>
      <c r="K32" s="81">
        <v>0</v>
      </c>
      <c r="L32" s="82">
        <v>9954.8712503318293</v>
      </c>
      <c r="M32" s="80">
        <f>SUM('Pomoćno T-2_Izvor sredstava_202'!M32,'Pomoćno T-2_Izvor sredstava_202'!U32,'Pomoćno T-2_Izvor sredstava_202'!AC32)</f>
        <v>119458.45500398196</v>
      </c>
      <c r="N32" s="81">
        <f>SUM('Pomoćno T-2_Izvor sredstava_202'!N32,'Pomoćno T-2_Izvor sredstava_202'!V32,'Pomoćno T-2_Izvor sredstava_202'!AD32)</f>
        <v>0</v>
      </c>
      <c r="O32" s="81">
        <f>SUM('Pomoćno T-2_Izvor sredstava_202'!O32,'Pomoćno T-2_Izvor sredstava_202'!W32,'Pomoćno T-2_Izvor sredstava_202'!AE32)</f>
        <v>173273.15667109107</v>
      </c>
      <c r="P32" s="81">
        <f>SUM('Pomoćno T-2_Izvor sredstava_202'!P32,'Pomoćno T-2_Izvor sredstava_202'!X32,'Pomoćno T-2_Izvor sredstava_202'!AF32)</f>
        <v>164357.66657817893</v>
      </c>
      <c r="Q32" s="81">
        <f>SUM('Pomoćno T-2_Izvor sredstava_202'!Q32,'Pomoćno T-2_Izvor sredstava_202'!Y32,'Pomoćno T-2_Izvor sredstava_202'!AG32)</f>
        <v>0</v>
      </c>
      <c r="R32" s="81">
        <f>SUM('Pomoćno T-2_Izvor sredstava_202'!R32,'Pomoćno T-2_Izvor sredstava_202'!Z32,'Pomoćno T-2_Izvor sredstava_202'!AH32)</f>
        <v>0</v>
      </c>
      <c r="S32" s="81">
        <f>SUM('Pomoćno T-2_Izvor sredstava_202'!S32,'Pomoćno T-2_Izvor sredstava_202'!AA32,'Pomoćno T-2_Izvor sredstava_202'!AI32)</f>
        <v>0</v>
      </c>
      <c r="T32" s="82">
        <f>SUM('Pomoćno T-2_Izvor sredstava_202'!T32,'Pomoćno T-2_Izvor sredstava_202'!AB32,'Pomoćno T-2_Izvor sredstava_202'!AJ32)</f>
        <v>457089.27825325198</v>
      </c>
    </row>
    <row r="33" spans="1:20" ht="30.75" customHeight="1">
      <c r="A33" s="83" t="s">
        <v>167</v>
      </c>
      <c r="B33" s="84" t="s">
        <v>168</v>
      </c>
      <c r="C33" s="88"/>
      <c r="D33" s="85" t="s">
        <v>139</v>
      </c>
      <c r="E33" s="86">
        <v>0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2">
        <v>0</v>
      </c>
      <c r="M33" s="86">
        <f>SUM('Pomoćno T-2_Izvor sredstava_202'!M33,'Pomoćno T-2_Izvor sredstava_202'!U33,'Pomoćno T-2_Izvor sredstava_202'!AC33)</f>
        <v>0</v>
      </c>
      <c r="N33" s="87">
        <f>SUM('Pomoćno T-2_Izvor sredstava_202'!N33,'Pomoćno T-2_Izvor sredstava_202'!V33,'Pomoćno T-2_Izvor sredstava_202'!AD33)</f>
        <v>0</v>
      </c>
      <c r="O33" s="87">
        <f>SUM('Pomoćno T-2_Izvor sredstava_202'!O33,'Pomoćno T-2_Izvor sredstava_202'!W33,'Pomoćno T-2_Izvor sredstava_202'!AE33)</f>
        <v>132731.61667109106</v>
      </c>
      <c r="P33" s="87">
        <f>SUM('Pomoćno T-2_Izvor sredstava_202'!P33,'Pomoćno T-2_Izvor sredstava_202'!X33,'Pomoćno T-2_Izvor sredstava_202'!AF33)</f>
        <v>0</v>
      </c>
      <c r="Q33" s="87">
        <f>SUM('Pomoćno T-2_Izvor sredstava_202'!Q33,'Pomoćno T-2_Izvor sredstava_202'!Y33,'Pomoćno T-2_Izvor sredstava_202'!AG33)</f>
        <v>0</v>
      </c>
      <c r="R33" s="87">
        <f>SUM('Pomoćno T-2_Izvor sredstava_202'!R33,'Pomoćno T-2_Izvor sredstava_202'!Z33,'Pomoćno T-2_Izvor sredstava_202'!AH33)</f>
        <v>0</v>
      </c>
      <c r="S33" s="87">
        <f>SUM('Pomoćno T-2_Izvor sredstava_202'!S33,'Pomoćno T-2_Izvor sredstava_202'!AA33,'Pomoćno T-2_Izvor sredstava_202'!AI33)</f>
        <v>0</v>
      </c>
      <c r="T33" s="82">
        <f>SUM('Pomoćno T-2_Izvor sredstava_202'!T33,'Pomoćno T-2_Izvor sredstava_202'!AB33,'Pomoćno T-2_Izvor sredstava_202'!AJ33)</f>
        <v>132731.61667109106</v>
      </c>
    </row>
    <row r="34" spans="1:20" ht="30.75" customHeight="1">
      <c r="A34" s="83" t="s">
        <v>169</v>
      </c>
      <c r="B34" s="84" t="s">
        <v>170</v>
      </c>
      <c r="C34" s="88"/>
      <c r="D34" s="85" t="s">
        <v>96</v>
      </c>
      <c r="E34" s="86">
        <v>0</v>
      </c>
      <c r="F34" s="87">
        <v>0</v>
      </c>
      <c r="G34" s="87">
        <v>0</v>
      </c>
      <c r="H34" s="87">
        <v>9954.8712503318293</v>
      </c>
      <c r="I34" s="87">
        <v>0</v>
      </c>
      <c r="J34" s="87">
        <v>0</v>
      </c>
      <c r="K34" s="87">
        <v>0</v>
      </c>
      <c r="L34" s="82">
        <v>9954.8712503318293</v>
      </c>
      <c r="M34" s="86">
        <f>SUM('Pomoćno T-2_Izvor sredstava_202'!M34,'Pomoćno T-2_Izvor sredstava_202'!U34,'Pomoćno T-2_Izvor sredstava_202'!AC34)</f>
        <v>0</v>
      </c>
      <c r="N34" s="87">
        <f>SUM('Pomoćno T-2_Izvor sredstava_202'!N34,'Pomoćno T-2_Izvor sredstava_202'!V34,'Pomoćno T-2_Izvor sredstava_202'!AD34)</f>
        <v>0</v>
      </c>
      <c r="O34" s="87">
        <f>SUM('Pomoćno T-2_Izvor sredstava_202'!O34,'Pomoćno T-2_Izvor sredstava_202'!W34,'Pomoćno T-2_Izvor sredstava_202'!AE34)</f>
        <v>0</v>
      </c>
      <c r="P34" s="87">
        <f>SUM('Pomoćno T-2_Izvor sredstava_202'!P34,'Pomoćno T-2_Izvor sredstava_202'!X34,'Pomoćno T-2_Izvor sredstava_202'!AF34)</f>
        <v>164357.66657817893</v>
      </c>
      <c r="Q34" s="87">
        <f>SUM('Pomoćno T-2_Izvor sredstava_202'!Q34,'Pomoćno T-2_Izvor sredstava_202'!Y34,'Pomoćno T-2_Izvor sredstava_202'!AG34)</f>
        <v>0</v>
      </c>
      <c r="R34" s="87">
        <f>SUM('Pomoćno T-2_Izvor sredstava_202'!R34,'Pomoćno T-2_Izvor sredstava_202'!Z34,'Pomoćno T-2_Izvor sredstava_202'!AH34)</f>
        <v>0</v>
      </c>
      <c r="S34" s="87">
        <f>SUM('Pomoćno T-2_Izvor sredstava_202'!S34,'Pomoćno T-2_Izvor sredstava_202'!AA34,'Pomoćno T-2_Izvor sredstava_202'!AI34)</f>
        <v>0</v>
      </c>
      <c r="T34" s="82">
        <f>SUM('Pomoćno T-2_Izvor sredstava_202'!T34,'Pomoćno T-2_Izvor sredstava_202'!AB34,'Pomoćno T-2_Izvor sredstava_202'!AJ34)</f>
        <v>164357.66657817893</v>
      </c>
    </row>
    <row r="35" spans="1:20" ht="30.75" customHeight="1">
      <c r="A35" s="83" t="s">
        <v>171</v>
      </c>
      <c r="B35" s="84" t="s">
        <v>172</v>
      </c>
      <c r="C35" s="88"/>
      <c r="D35" s="85" t="s">
        <v>93</v>
      </c>
      <c r="E35" s="86">
        <v>0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  <c r="K35" s="87">
        <v>0</v>
      </c>
      <c r="L35" s="82">
        <v>0</v>
      </c>
      <c r="M35" s="86">
        <f>SUM('Pomoćno T-2_Izvor sredstava_202'!M35,'Pomoćno T-2_Izvor sredstava_202'!U35,'Pomoćno T-2_Izvor sredstava_202'!AC35)</f>
        <v>119458.45500398196</v>
      </c>
      <c r="N35" s="87">
        <f>SUM('Pomoćno T-2_Izvor sredstava_202'!N35,'Pomoćno T-2_Izvor sredstava_202'!V35,'Pomoćno T-2_Izvor sredstava_202'!AD35)</f>
        <v>0</v>
      </c>
      <c r="O35" s="87">
        <f>SUM('Pomoćno T-2_Izvor sredstava_202'!O35,'Pomoćno T-2_Izvor sredstava_202'!W35,'Pomoćno T-2_Izvor sredstava_202'!AE35)</f>
        <v>40541.54</v>
      </c>
      <c r="P35" s="87">
        <f>SUM('Pomoćno T-2_Izvor sredstava_202'!P35,'Pomoćno T-2_Izvor sredstava_202'!X35,'Pomoćno T-2_Izvor sredstava_202'!AF35)</f>
        <v>0</v>
      </c>
      <c r="Q35" s="87">
        <f>SUM('Pomoćno T-2_Izvor sredstava_202'!Q35,'Pomoćno T-2_Izvor sredstava_202'!Y35,'Pomoćno T-2_Izvor sredstava_202'!AG35)</f>
        <v>0</v>
      </c>
      <c r="R35" s="87">
        <f>SUM('Pomoćno T-2_Izvor sredstava_202'!R35,'Pomoćno T-2_Izvor sredstava_202'!Z35,'Pomoćno T-2_Izvor sredstava_202'!AH35)</f>
        <v>0</v>
      </c>
      <c r="S35" s="87">
        <f>SUM('Pomoćno T-2_Izvor sredstava_202'!S35,'Pomoćno T-2_Izvor sredstava_202'!AA35,'Pomoćno T-2_Izvor sredstava_202'!AI35)</f>
        <v>0</v>
      </c>
      <c r="T35" s="82">
        <f>SUM('Pomoćno T-2_Izvor sredstava_202'!T35,'Pomoćno T-2_Izvor sredstava_202'!AB35,'Pomoćno T-2_Izvor sredstava_202'!AJ35)</f>
        <v>159999.99500398195</v>
      </c>
    </row>
    <row r="36" spans="1:20" ht="30.75" customHeight="1">
      <c r="A36" s="90" t="s">
        <v>173</v>
      </c>
      <c r="B36" s="207" t="s">
        <v>174</v>
      </c>
      <c r="C36" s="204"/>
      <c r="D36" s="205"/>
      <c r="E36" s="91">
        <v>26546.32333421821</v>
      </c>
      <c r="F36" s="92">
        <v>0</v>
      </c>
      <c r="G36" s="92">
        <v>610565.43668701884</v>
      </c>
      <c r="H36" s="92">
        <v>4510299.9734536763</v>
      </c>
      <c r="I36" s="92">
        <v>0</v>
      </c>
      <c r="J36" s="92">
        <v>0</v>
      </c>
      <c r="K36" s="92">
        <v>0</v>
      </c>
      <c r="L36" s="93">
        <v>5147411.7334749131</v>
      </c>
      <c r="M36" s="94">
        <f>SUM('Pomoćno T-2_Izvor sredstava_202'!M36,'Pomoćno T-2_Izvor sredstava_202'!U36,'Pomoćno T-2_Izvor sredstava_202'!AC36)</f>
        <v>144031.30166976375</v>
      </c>
      <c r="N36" s="95">
        <f>SUM('Pomoćno T-2_Izvor sredstava_202'!N36,'Pomoćno T-2_Izvor sredstava_202'!V36,'Pomoćno T-2_Izvor sredstava_202'!AD36)</f>
        <v>66365.808335545531</v>
      </c>
      <c r="O36" s="95">
        <f>SUM('Pomoćno T-2_Izvor sredstava_202'!O36,'Pomoćno T-2_Izvor sredstava_202'!W36,'Pomoćno T-2_Izvor sredstava_202'!AE36)</f>
        <v>1611402.7650225644</v>
      </c>
      <c r="P36" s="95">
        <f>SUM('Pomoćno T-2_Izvor sredstava_202'!P36,'Pomoćno T-2_Izvor sredstava_202'!X36,'Pomoćno T-2_Izvor sredstava_202'!AF36)</f>
        <v>11355757.867241837</v>
      </c>
      <c r="Q36" s="95">
        <f>SUM('Pomoćno T-2_Izvor sredstava_202'!Q36,'Pomoćno T-2_Izvor sredstava_202'!Y36,'Pomoćno T-2_Izvor sredstava_202'!AG36)</f>
        <v>5000647.7</v>
      </c>
      <c r="R36" s="95">
        <f>SUM('Pomoćno T-2_Izvor sredstava_202'!R36,'Pomoćno T-2_Izvor sredstava_202'!Z36,'Pomoćno T-2_Izvor sredstava_202'!AH36)</f>
        <v>0</v>
      </c>
      <c r="S36" s="95">
        <f>SUM('Pomoćno T-2_Izvor sredstava_202'!S36,'Pomoćno T-2_Izvor sredstava_202'!AA36,'Pomoćno T-2_Izvor sredstava_202'!AI36)</f>
        <v>0</v>
      </c>
      <c r="T36" s="93">
        <f>SUM('Pomoćno T-2_Izvor sredstava_202'!T36,'Pomoćno T-2_Izvor sredstava_202'!AB36,'Pomoćno T-2_Izvor sredstava_202'!AJ36)</f>
        <v>13177557.74226971</v>
      </c>
    </row>
    <row r="37" spans="1:20" ht="30.75" customHeight="1">
      <c r="A37" s="79" t="s">
        <v>180</v>
      </c>
      <c r="B37" s="203" t="s">
        <v>181</v>
      </c>
      <c r="C37" s="204"/>
      <c r="D37" s="205"/>
      <c r="E37" s="80">
        <v>0</v>
      </c>
      <c r="F37" s="81">
        <v>0</v>
      </c>
      <c r="G37" s="81">
        <v>0</v>
      </c>
      <c r="H37" s="81">
        <v>600000</v>
      </c>
      <c r="I37" s="81">
        <v>0</v>
      </c>
      <c r="J37" s="81">
        <v>0</v>
      </c>
      <c r="K37" s="81">
        <v>0</v>
      </c>
      <c r="L37" s="82">
        <v>600000</v>
      </c>
      <c r="M37" s="80">
        <f>SUM('Pomoćno T-2_Izvor sredstava_202'!M37,'Pomoćno T-2_Izvor sredstava_202'!U37,'Pomoćno T-2_Izvor sredstava_202'!AC37)</f>
        <v>66365.808335545531</v>
      </c>
      <c r="N37" s="81">
        <f>SUM('Pomoćno T-2_Izvor sredstava_202'!N37,'Pomoćno T-2_Izvor sredstava_202'!V37,'Pomoćno T-2_Izvor sredstava_202'!AD37)</f>
        <v>66365.808335545531</v>
      </c>
      <c r="O37" s="81">
        <f>SUM('Pomoćno T-2_Izvor sredstava_202'!O37,'Pomoćno T-2_Izvor sredstava_202'!W37,'Pomoćno T-2_Izvor sredstava_202'!AE37)</f>
        <v>169489.24833554553</v>
      </c>
      <c r="P37" s="81">
        <f>SUM('Pomoćno T-2_Izvor sredstava_202'!P37,'Pomoćno T-2_Izvor sredstava_202'!X37,'Pomoćno T-2_Izvor sredstava_202'!AF37)</f>
        <v>1744810.1937881603</v>
      </c>
      <c r="Q37" s="81">
        <f>SUM('Pomoćno T-2_Izvor sredstava_202'!Q37,'Pomoćno T-2_Izvor sredstava_202'!Y37,'Pomoćno T-2_Izvor sredstava_202'!AG37)</f>
        <v>0</v>
      </c>
      <c r="R37" s="81">
        <f>SUM('Pomoćno T-2_Izvor sredstava_202'!R37,'Pomoćno T-2_Izvor sredstava_202'!Z37,'Pomoćno T-2_Izvor sredstava_202'!AH37)</f>
        <v>0</v>
      </c>
      <c r="S37" s="81">
        <f>SUM('Pomoćno T-2_Izvor sredstava_202'!S37,'Pomoćno T-2_Izvor sredstava_202'!AA37,'Pomoćno T-2_Izvor sredstava_202'!AI37)</f>
        <v>0</v>
      </c>
      <c r="T37" s="82">
        <f>SUM('Pomoćno T-2_Izvor sredstava_202'!T37,'Pomoćno T-2_Izvor sredstava_202'!AB37,'Pomoćno T-2_Izvor sredstava_202'!AJ37)</f>
        <v>2047031.0587947969</v>
      </c>
    </row>
    <row r="38" spans="1:20" ht="30.75" customHeight="1">
      <c r="A38" s="83" t="s">
        <v>184</v>
      </c>
      <c r="B38" s="84" t="s">
        <v>185</v>
      </c>
      <c r="C38" s="88"/>
      <c r="D38" s="85" t="s">
        <v>96</v>
      </c>
      <c r="E38" s="86">
        <v>0</v>
      </c>
      <c r="F38" s="87">
        <v>0</v>
      </c>
      <c r="G38" s="87">
        <v>0</v>
      </c>
      <c r="H38" s="87">
        <v>0</v>
      </c>
      <c r="I38" s="87">
        <v>0</v>
      </c>
      <c r="J38" s="87">
        <v>0</v>
      </c>
      <c r="K38" s="87">
        <v>0</v>
      </c>
      <c r="L38" s="82">
        <v>0</v>
      </c>
      <c r="M38" s="86">
        <f>SUM('Pomoćno T-2_Izvor sredstava_202'!M38,'Pomoćno T-2_Izvor sredstava_202'!U38,'Pomoćno T-2_Izvor sredstava_202'!AC38)</f>
        <v>66365.808335545531</v>
      </c>
      <c r="N38" s="87">
        <f>SUM('Pomoćno T-2_Izvor sredstava_202'!N38,'Pomoćno T-2_Izvor sredstava_202'!V38,'Pomoćno T-2_Izvor sredstava_202'!AD38)</f>
        <v>0</v>
      </c>
      <c r="O38" s="87">
        <f>SUM('Pomoćno T-2_Izvor sredstava_202'!O38,'Pomoćno T-2_Izvor sredstava_202'!W38,'Pomoćno T-2_Izvor sredstava_202'!AE38)</f>
        <v>66365.808335545531</v>
      </c>
      <c r="P38" s="87">
        <f>SUM('Pomoćno T-2_Izvor sredstava_202'!P38,'Pomoćno T-2_Izvor sredstava_202'!X38,'Pomoćno T-2_Izvor sredstava_202'!AF38)</f>
        <v>663658.08335545531</v>
      </c>
      <c r="Q38" s="87">
        <f>SUM('Pomoćno T-2_Izvor sredstava_202'!Q38,'Pomoćno T-2_Izvor sredstava_202'!Y38,'Pomoćno T-2_Izvor sredstava_202'!AG38)</f>
        <v>0</v>
      </c>
      <c r="R38" s="87">
        <f>SUM('Pomoćno T-2_Izvor sredstava_202'!R38,'Pomoćno T-2_Izvor sredstava_202'!Z38,'Pomoćno T-2_Izvor sredstava_202'!AH38)</f>
        <v>0</v>
      </c>
      <c r="S38" s="87">
        <f>SUM('Pomoćno T-2_Izvor sredstava_202'!S38,'Pomoćno T-2_Izvor sredstava_202'!AA38,'Pomoćno T-2_Izvor sredstava_202'!AI38)</f>
        <v>0</v>
      </c>
      <c r="T38" s="82">
        <f>SUM('Pomoćno T-2_Izvor sredstava_202'!T38,'Pomoćno T-2_Izvor sredstava_202'!AB38,'Pomoćno T-2_Izvor sredstava_202'!AJ38)</f>
        <v>796389.70002654637</v>
      </c>
    </row>
    <row r="39" spans="1:20" ht="30.75" customHeight="1">
      <c r="A39" s="83" t="s">
        <v>186</v>
      </c>
      <c r="B39" s="84" t="s">
        <v>187</v>
      </c>
      <c r="C39" s="88"/>
      <c r="D39" s="85" t="s">
        <v>188</v>
      </c>
      <c r="E39" s="86">
        <v>0</v>
      </c>
      <c r="F39" s="87">
        <v>0</v>
      </c>
      <c r="G39" s="87">
        <v>0</v>
      </c>
      <c r="H39" s="87">
        <v>0</v>
      </c>
      <c r="I39" s="87">
        <v>0</v>
      </c>
      <c r="J39" s="87">
        <v>0</v>
      </c>
      <c r="K39" s="87">
        <v>0</v>
      </c>
      <c r="L39" s="82">
        <v>0</v>
      </c>
      <c r="M39" s="86">
        <f>SUM('Pomoćno T-2_Izvor sredstava_202'!M39,'Pomoćno T-2_Izvor sredstava_202'!U39,'Pomoćno T-2_Izvor sredstava_202'!AC39)</f>
        <v>0</v>
      </c>
      <c r="N39" s="87">
        <f>SUM('Pomoćno T-2_Izvor sredstava_202'!N39,'Pomoćno T-2_Izvor sredstava_202'!V39,'Pomoćno T-2_Izvor sredstava_202'!AD39)</f>
        <v>66365.808335545531</v>
      </c>
      <c r="O39" s="87">
        <f>SUM('Pomoćno T-2_Izvor sredstava_202'!O39,'Pomoćno T-2_Izvor sredstava_202'!W39,'Pomoćno T-2_Izvor sredstava_202'!AE39)</f>
        <v>0</v>
      </c>
      <c r="P39" s="87">
        <f>SUM('Pomoćno T-2_Izvor sredstava_202'!P39,'Pomoćno T-2_Izvor sredstava_202'!X39,'Pomoćno T-2_Izvor sredstava_202'!AF39)</f>
        <v>86275.550836209193</v>
      </c>
      <c r="Q39" s="87">
        <f>SUM('Pomoćno T-2_Izvor sredstava_202'!Q39,'Pomoćno T-2_Izvor sredstava_202'!Y39,'Pomoćno T-2_Izvor sredstava_202'!AG39)</f>
        <v>0</v>
      </c>
      <c r="R39" s="87">
        <f>SUM('Pomoćno T-2_Izvor sredstava_202'!R39,'Pomoćno T-2_Izvor sredstava_202'!Z39,'Pomoćno T-2_Izvor sredstava_202'!AH39)</f>
        <v>0</v>
      </c>
      <c r="S39" s="87">
        <f>SUM('Pomoćno T-2_Izvor sredstava_202'!S39,'Pomoćno T-2_Izvor sredstava_202'!AA39,'Pomoćno T-2_Izvor sredstava_202'!AI39)</f>
        <v>0</v>
      </c>
      <c r="T39" s="82">
        <f>SUM('Pomoćno T-2_Izvor sredstava_202'!T39,'Pomoćno T-2_Izvor sredstava_202'!AB39,'Pomoćno T-2_Izvor sredstava_202'!AJ39)</f>
        <v>152641.35917175474</v>
      </c>
    </row>
    <row r="40" spans="1:20" ht="30.75" customHeight="1">
      <c r="A40" s="83" t="s">
        <v>189</v>
      </c>
      <c r="B40" s="84" t="s">
        <v>190</v>
      </c>
      <c r="C40" s="88"/>
      <c r="D40" s="85" t="s">
        <v>139</v>
      </c>
      <c r="E40" s="86">
        <v>0</v>
      </c>
      <c r="F40" s="87">
        <v>0</v>
      </c>
      <c r="G40" s="87">
        <v>0</v>
      </c>
      <c r="H40" s="87">
        <v>600000</v>
      </c>
      <c r="I40" s="87">
        <v>0</v>
      </c>
      <c r="J40" s="87">
        <v>0</v>
      </c>
      <c r="K40" s="87">
        <v>0</v>
      </c>
      <c r="L40" s="82">
        <v>600000</v>
      </c>
      <c r="M40" s="86">
        <f>SUM('Pomoćno T-2_Izvor sredstava_202'!M40,'Pomoćno T-2_Izvor sredstava_202'!U40,'Pomoćno T-2_Izvor sredstava_202'!AC40)</f>
        <v>0</v>
      </c>
      <c r="N40" s="87">
        <f>SUM('Pomoćno T-2_Izvor sredstava_202'!N40,'Pomoćno T-2_Izvor sredstava_202'!V40,'Pomoćno T-2_Izvor sredstava_202'!AD40)</f>
        <v>0</v>
      </c>
      <c r="O40" s="87">
        <f>SUM('Pomoćno T-2_Izvor sredstava_202'!O40,'Pomoćno T-2_Izvor sredstava_202'!W40,'Pomoćno T-2_Izvor sredstava_202'!AE40)</f>
        <v>0</v>
      </c>
      <c r="P40" s="87">
        <f>SUM('Pomoćno T-2_Izvor sredstava_202'!P40,'Pomoćno T-2_Izvor sredstava_202'!X40,'Pomoćno T-2_Izvor sredstava_202'!AF40)</f>
        <v>600000</v>
      </c>
      <c r="Q40" s="87">
        <f>SUM('Pomoćno T-2_Izvor sredstava_202'!Q40,'Pomoćno T-2_Izvor sredstava_202'!Y40,'Pomoćno T-2_Izvor sredstava_202'!AG40)</f>
        <v>0</v>
      </c>
      <c r="R40" s="87">
        <f>SUM('Pomoćno T-2_Izvor sredstava_202'!R40,'Pomoćno T-2_Izvor sredstava_202'!Z40,'Pomoćno T-2_Izvor sredstava_202'!AH40)</f>
        <v>0</v>
      </c>
      <c r="S40" s="87">
        <f>SUM('Pomoćno T-2_Izvor sredstava_202'!S40,'Pomoćno T-2_Izvor sredstava_202'!AA40,'Pomoćno T-2_Izvor sredstava_202'!AI40)</f>
        <v>0</v>
      </c>
      <c r="T40" s="82">
        <f>SUM('Pomoćno T-2_Izvor sredstava_202'!T40,'Pomoćno T-2_Izvor sredstava_202'!AB40,'Pomoćno T-2_Izvor sredstava_202'!AJ40)</f>
        <v>600000</v>
      </c>
    </row>
    <row r="41" spans="1:20" ht="30.75" customHeight="1">
      <c r="A41" s="83" t="s">
        <v>191</v>
      </c>
      <c r="B41" s="84" t="s">
        <v>192</v>
      </c>
      <c r="C41" s="88"/>
      <c r="D41" s="85" t="s">
        <v>93</v>
      </c>
      <c r="E41" s="86">
        <v>0</v>
      </c>
      <c r="F41" s="87">
        <v>0</v>
      </c>
      <c r="G41" s="87">
        <v>0</v>
      </c>
      <c r="H41" s="87">
        <v>0</v>
      </c>
      <c r="I41" s="87">
        <v>0</v>
      </c>
      <c r="J41" s="87">
        <v>0</v>
      </c>
      <c r="K41" s="87">
        <v>0</v>
      </c>
      <c r="L41" s="82">
        <v>0</v>
      </c>
      <c r="M41" s="86">
        <f>SUM('Pomoćno T-2_Izvor sredstava_202'!M41,'Pomoćno T-2_Izvor sredstava_202'!U41,'Pomoćno T-2_Izvor sredstava_202'!AC41)</f>
        <v>0</v>
      </c>
      <c r="N41" s="87">
        <f>SUM('Pomoćno T-2_Izvor sredstava_202'!N41,'Pomoćno T-2_Izvor sredstava_202'!V41,'Pomoćno T-2_Izvor sredstava_202'!AD41)</f>
        <v>0</v>
      </c>
      <c r="O41" s="87">
        <f>SUM('Pomoćno T-2_Izvor sredstava_202'!O41,'Pomoćno T-2_Izvor sredstava_202'!W41,'Pomoćno T-2_Izvor sredstava_202'!AE41)</f>
        <v>103123.44</v>
      </c>
      <c r="P41" s="87">
        <f>SUM('Pomoćno T-2_Izvor sredstava_202'!P41,'Pomoćno T-2_Izvor sredstava_202'!X41,'Pomoćno T-2_Izvor sredstava_202'!AF41)</f>
        <v>394876.55959649588</v>
      </c>
      <c r="Q41" s="87">
        <f>SUM('Pomoćno T-2_Izvor sredstava_202'!Q41,'Pomoćno T-2_Izvor sredstava_202'!Y41,'Pomoćno T-2_Izvor sredstava_202'!AG41)</f>
        <v>0</v>
      </c>
      <c r="R41" s="87">
        <f>SUM('Pomoćno T-2_Izvor sredstava_202'!R41,'Pomoćno T-2_Izvor sredstava_202'!Z41,'Pomoćno T-2_Izvor sredstava_202'!AH41)</f>
        <v>0</v>
      </c>
      <c r="S41" s="87">
        <f>SUM('Pomoćno T-2_Izvor sredstava_202'!S41,'Pomoćno T-2_Izvor sredstava_202'!AA41,'Pomoćno T-2_Izvor sredstava_202'!AI41)</f>
        <v>0</v>
      </c>
      <c r="T41" s="82">
        <f>SUM('Pomoćno T-2_Izvor sredstava_202'!T41,'Pomoćno T-2_Izvor sredstava_202'!AB41,'Pomoćno T-2_Izvor sredstava_202'!AJ41)</f>
        <v>497999.99959649588</v>
      </c>
    </row>
    <row r="42" spans="1:20" ht="30.75" customHeight="1">
      <c r="A42" s="79" t="s">
        <v>193</v>
      </c>
      <c r="B42" s="203" t="s">
        <v>194</v>
      </c>
      <c r="C42" s="204"/>
      <c r="D42" s="205"/>
      <c r="E42" s="80">
        <v>26546.32333421821</v>
      </c>
      <c r="F42" s="81">
        <v>0</v>
      </c>
      <c r="G42" s="81">
        <v>610565.43668701884</v>
      </c>
      <c r="H42" s="81">
        <v>3910299.9734536768</v>
      </c>
      <c r="I42" s="81">
        <v>0</v>
      </c>
      <c r="J42" s="81">
        <v>0</v>
      </c>
      <c r="K42" s="81">
        <v>0</v>
      </c>
      <c r="L42" s="82">
        <v>4547411.733474914</v>
      </c>
      <c r="M42" s="80">
        <f>SUM('Pomoćno T-2_Izvor sredstava_202'!M42,'Pomoćno T-2_Izvor sredstava_202'!U42,'Pomoćno T-2_Izvor sredstava_202'!AC42)</f>
        <v>77665.493334218205</v>
      </c>
      <c r="N42" s="81">
        <f>SUM('Pomoćno T-2_Izvor sredstava_202'!N42,'Pomoćno T-2_Izvor sredstava_202'!V42,'Pomoćno T-2_Izvor sredstava_202'!AD42)</f>
        <v>0</v>
      </c>
      <c r="O42" s="81">
        <f>SUM('Pomoćno T-2_Izvor sredstava_202'!O42,'Pomoćno T-2_Izvor sredstava_202'!W42,'Pomoćno T-2_Izvor sredstava_202'!AE42)</f>
        <v>1441913.5166870188</v>
      </c>
      <c r="P42" s="81">
        <f>SUM('Pomoćno T-2_Izvor sredstava_202'!P42,'Pomoćno T-2_Izvor sredstava_202'!X42,'Pomoćno T-2_Izvor sredstava_202'!AF42)</f>
        <v>9610947.6734536774</v>
      </c>
      <c r="Q42" s="81">
        <f>SUM('Pomoćno T-2_Izvor sredstava_202'!Q42,'Pomoćno T-2_Izvor sredstava_202'!Y42,'Pomoćno T-2_Izvor sredstava_202'!AG42)</f>
        <v>5000647.7</v>
      </c>
      <c r="R42" s="81">
        <f>SUM('Pomoćno T-2_Izvor sredstava_202'!R42,'Pomoćno T-2_Izvor sredstava_202'!Z42,'Pomoćno T-2_Izvor sredstava_202'!AH42)</f>
        <v>0</v>
      </c>
      <c r="S42" s="81">
        <f>SUM('Pomoćno T-2_Izvor sredstava_202'!S42,'Pomoćno T-2_Izvor sredstava_202'!AA42,'Pomoćno T-2_Izvor sredstava_202'!AI42)</f>
        <v>0</v>
      </c>
      <c r="T42" s="82">
        <f>SUM('Pomoćno T-2_Izvor sredstava_202'!T42,'Pomoćno T-2_Izvor sredstava_202'!AB42,'Pomoćno T-2_Izvor sredstava_202'!AJ42)</f>
        <v>11130526.683474913</v>
      </c>
    </row>
    <row r="43" spans="1:20" ht="30.75" customHeight="1">
      <c r="A43" s="83" t="s">
        <v>197</v>
      </c>
      <c r="B43" s="84" t="s">
        <v>198</v>
      </c>
      <c r="C43" s="88" t="s">
        <v>358</v>
      </c>
      <c r="D43" s="85" t="s">
        <v>96</v>
      </c>
      <c r="E43" s="86">
        <v>0</v>
      </c>
      <c r="F43" s="87">
        <v>0</v>
      </c>
      <c r="G43" s="87">
        <v>0</v>
      </c>
      <c r="H43" s="87">
        <v>0</v>
      </c>
      <c r="I43" s="87">
        <v>0</v>
      </c>
      <c r="J43" s="87">
        <v>0</v>
      </c>
      <c r="K43" s="87">
        <v>0</v>
      </c>
      <c r="L43" s="82">
        <v>0</v>
      </c>
      <c r="M43" s="86">
        <f>SUM('Pomoćno T-2_Izvor sredstava_202'!M43,'Pomoćno T-2_Izvor sredstava_202'!U43,'Pomoćno T-2_Izvor sredstava_202'!AC43)</f>
        <v>0</v>
      </c>
      <c r="N43" s="87">
        <f>SUM('Pomoćno T-2_Izvor sredstava_202'!N43,'Pomoćno T-2_Izvor sredstava_202'!V43,'Pomoćno T-2_Izvor sredstava_202'!AD43)</f>
        <v>0</v>
      </c>
      <c r="O43" s="87">
        <f>SUM('Pomoćno T-2_Izvor sredstava_202'!O43,'Pomoćno T-2_Izvor sredstava_202'!W43,'Pomoćno T-2_Izvor sredstava_202'!AE43)</f>
        <v>343800</v>
      </c>
      <c r="P43" s="87">
        <f>SUM('Pomoćno T-2_Izvor sredstava_202'!P43,'Pomoćno T-2_Izvor sredstava_202'!X43,'Pomoćno T-2_Izvor sredstava_202'!AF43)</f>
        <v>1948200</v>
      </c>
      <c r="Q43" s="87">
        <f>SUM('Pomoćno T-2_Izvor sredstava_202'!Q43,'Pomoćno T-2_Izvor sredstava_202'!Y43,'Pomoćno T-2_Izvor sredstava_202'!AG43)</f>
        <v>1948200</v>
      </c>
      <c r="R43" s="87">
        <f>SUM('Pomoćno T-2_Izvor sredstava_202'!R43,'Pomoćno T-2_Izvor sredstava_202'!Z43,'Pomoćno T-2_Izvor sredstava_202'!AH43)</f>
        <v>0</v>
      </c>
      <c r="S43" s="87">
        <f>SUM('Pomoćno T-2_Izvor sredstava_202'!S43,'Pomoćno T-2_Izvor sredstava_202'!AA43,'Pomoćno T-2_Izvor sredstava_202'!AI43)</f>
        <v>0</v>
      </c>
      <c r="T43" s="82">
        <f>SUM('Pomoćno T-2_Izvor sredstava_202'!T43,'Pomoćno T-2_Izvor sredstava_202'!AB43,'Pomoćno T-2_Izvor sredstava_202'!AJ43)</f>
        <v>2292000</v>
      </c>
    </row>
    <row r="44" spans="1:20" ht="30.75" customHeight="1">
      <c r="A44" s="83" t="s">
        <v>199</v>
      </c>
      <c r="B44" s="84" t="s">
        <v>200</v>
      </c>
      <c r="C44" s="88" t="s">
        <v>358</v>
      </c>
      <c r="D44" s="85" t="s">
        <v>93</v>
      </c>
      <c r="E44" s="86">
        <v>0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v>0</v>
      </c>
      <c r="L44" s="82">
        <v>0</v>
      </c>
      <c r="M44" s="86">
        <f>SUM('Pomoćno T-2_Izvor sredstava_202'!M44,'Pomoćno T-2_Izvor sredstava_202'!U44,'Pomoćno T-2_Izvor sredstava_202'!AC44)</f>
        <v>0</v>
      </c>
      <c r="N44" s="87">
        <f>SUM('Pomoćno T-2_Izvor sredstava_202'!N44,'Pomoćno T-2_Izvor sredstava_202'!V44,'Pomoćno T-2_Izvor sredstava_202'!AD44)</f>
        <v>0</v>
      </c>
      <c r="O44" s="87">
        <f>SUM('Pomoćno T-2_Izvor sredstava_202'!O44,'Pomoćno T-2_Izvor sredstava_202'!W44,'Pomoćno T-2_Izvor sredstava_202'!AE44)</f>
        <v>254671.88</v>
      </c>
      <c r="P44" s="87">
        <f>SUM('Pomoćno T-2_Izvor sredstava_202'!P44,'Pomoćno T-2_Izvor sredstava_202'!X44,'Pomoćno T-2_Izvor sredstava_202'!AF44)</f>
        <v>1443140.62</v>
      </c>
      <c r="Q44" s="87">
        <f>SUM('Pomoćno T-2_Izvor sredstava_202'!Q44,'Pomoćno T-2_Izvor sredstava_202'!Y44,'Pomoćno T-2_Izvor sredstava_202'!AG44)</f>
        <v>1443140.62</v>
      </c>
      <c r="R44" s="87">
        <f>SUM('Pomoćno T-2_Izvor sredstava_202'!R44,'Pomoćno T-2_Izvor sredstava_202'!Z44,'Pomoćno T-2_Izvor sredstava_202'!AH44)</f>
        <v>0</v>
      </c>
      <c r="S44" s="87">
        <f>SUM('Pomoćno T-2_Izvor sredstava_202'!S44,'Pomoćno T-2_Izvor sredstava_202'!AA44,'Pomoćno T-2_Izvor sredstava_202'!AI44)</f>
        <v>0</v>
      </c>
      <c r="T44" s="82">
        <f>SUM('Pomoćno T-2_Izvor sredstava_202'!T44,'Pomoćno T-2_Izvor sredstava_202'!AB44,'Pomoćno T-2_Izvor sredstava_202'!AJ44)</f>
        <v>1697812.5</v>
      </c>
    </row>
    <row r="45" spans="1:20" ht="30.75" customHeight="1">
      <c r="A45" s="83" t="s">
        <v>201</v>
      </c>
      <c r="B45" s="84" t="s">
        <v>202</v>
      </c>
      <c r="C45" s="88"/>
      <c r="D45" s="85" t="s">
        <v>139</v>
      </c>
      <c r="E45" s="86">
        <v>0</v>
      </c>
      <c r="F45" s="87">
        <v>0</v>
      </c>
      <c r="G45" s="87">
        <v>0</v>
      </c>
      <c r="H45" s="87">
        <v>300000</v>
      </c>
      <c r="I45" s="87">
        <v>0</v>
      </c>
      <c r="J45" s="87">
        <v>0</v>
      </c>
      <c r="K45" s="87">
        <v>0</v>
      </c>
      <c r="L45" s="82">
        <v>300000</v>
      </c>
      <c r="M45" s="86">
        <f>SUM('Pomoćno T-2_Izvor sredstava_202'!M45,'Pomoćno T-2_Izvor sredstava_202'!U45,'Pomoćno T-2_Izvor sredstava_202'!AC45)</f>
        <v>0</v>
      </c>
      <c r="N45" s="87">
        <f>SUM('Pomoćno T-2_Izvor sredstava_202'!N45,'Pomoćno T-2_Izvor sredstava_202'!V45,'Pomoćno T-2_Izvor sredstava_202'!AD45)</f>
        <v>0</v>
      </c>
      <c r="O45" s="87">
        <f>SUM('Pomoćno T-2_Izvor sredstava_202'!O45,'Pomoćno T-2_Izvor sredstava_202'!W45,'Pomoćno T-2_Izvor sredstava_202'!AE45)</f>
        <v>0</v>
      </c>
      <c r="P45" s="87">
        <f>SUM('Pomoćno T-2_Izvor sredstava_202'!P45,'Pomoćno T-2_Izvor sredstava_202'!X45,'Pomoćno T-2_Izvor sredstava_202'!AF45)</f>
        <v>300000</v>
      </c>
      <c r="Q45" s="87">
        <f>SUM('Pomoćno T-2_Izvor sredstava_202'!Q45,'Pomoćno T-2_Izvor sredstava_202'!Y45,'Pomoćno T-2_Izvor sredstava_202'!AG45)</f>
        <v>0</v>
      </c>
      <c r="R45" s="87">
        <f>SUM('Pomoćno T-2_Izvor sredstava_202'!R45,'Pomoćno T-2_Izvor sredstava_202'!Z45,'Pomoćno T-2_Izvor sredstava_202'!AH45)</f>
        <v>0</v>
      </c>
      <c r="S45" s="87">
        <f>SUM('Pomoćno T-2_Izvor sredstava_202'!S45,'Pomoćno T-2_Izvor sredstava_202'!AA45,'Pomoćno T-2_Izvor sredstava_202'!AI45)</f>
        <v>0</v>
      </c>
      <c r="T45" s="82">
        <f>SUM('Pomoćno T-2_Izvor sredstava_202'!T45,'Pomoćno T-2_Izvor sredstava_202'!AB45,'Pomoćno T-2_Izvor sredstava_202'!AJ45)</f>
        <v>300000</v>
      </c>
    </row>
    <row r="46" spans="1:20" ht="30.75" customHeight="1">
      <c r="A46" s="83" t="s">
        <v>203</v>
      </c>
      <c r="B46" s="84" t="s">
        <v>204</v>
      </c>
      <c r="C46" s="88" t="s">
        <v>358</v>
      </c>
      <c r="D46" s="85" t="s">
        <v>96</v>
      </c>
      <c r="E46" s="86">
        <v>26546.32333421821</v>
      </c>
      <c r="F46" s="87">
        <v>0</v>
      </c>
      <c r="G46" s="87">
        <v>610565.43668701884</v>
      </c>
      <c r="H46" s="87">
        <v>3610299.9734536768</v>
      </c>
      <c r="I46" s="87">
        <v>0</v>
      </c>
      <c r="J46" s="87">
        <v>0</v>
      </c>
      <c r="K46" s="87">
        <v>0</v>
      </c>
      <c r="L46" s="82">
        <v>4247411.733474914</v>
      </c>
      <c r="M46" s="86">
        <f>SUM('Pomoćno T-2_Izvor sredstava_202'!M46,'Pomoćno T-2_Izvor sredstava_202'!U46,'Pomoćno T-2_Izvor sredstava_202'!AC46)</f>
        <v>26546.32333421821</v>
      </c>
      <c r="N46" s="87">
        <f>SUM('Pomoćno T-2_Izvor sredstava_202'!N46,'Pomoćno T-2_Izvor sredstava_202'!V46,'Pomoćno T-2_Izvor sredstava_202'!AD46)</f>
        <v>0</v>
      </c>
      <c r="O46" s="87">
        <f>SUM('Pomoćno T-2_Izvor sredstava_202'!O46,'Pomoćno T-2_Izvor sredstava_202'!W46,'Pomoćno T-2_Izvor sredstava_202'!AE46)</f>
        <v>610565.43668701884</v>
      </c>
      <c r="P46" s="87">
        <f>SUM('Pomoćno T-2_Izvor sredstava_202'!P46,'Pomoćno T-2_Izvor sredstava_202'!X46,'Pomoćno T-2_Izvor sredstava_202'!AF46)</f>
        <v>3610299.9734536768</v>
      </c>
      <c r="Q46" s="87">
        <f>SUM('Pomoćno T-2_Izvor sredstava_202'!Q46,'Pomoćno T-2_Izvor sredstava_202'!Y46,'Pomoćno T-2_Izvor sredstava_202'!AG46)</f>
        <v>0</v>
      </c>
      <c r="R46" s="87">
        <f>SUM('Pomoćno T-2_Izvor sredstava_202'!R46,'Pomoćno T-2_Izvor sredstava_202'!Z46,'Pomoćno T-2_Izvor sredstava_202'!AH46)</f>
        <v>0</v>
      </c>
      <c r="S46" s="87">
        <f>SUM('Pomoćno T-2_Izvor sredstava_202'!S46,'Pomoćno T-2_Izvor sredstava_202'!AA46,'Pomoćno T-2_Izvor sredstava_202'!AI46)</f>
        <v>0</v>
      </c>
      <c r="T46" s="82">
        <f>SUM('Pomoćno T-2_Izvor sredstava_202'!T46,'Pomoćno T-2_Izvor sredstava_202'!AB46,'Pomoćno T-2_Izvor sredstava_202'!AJ46)</f>
        <v>4247411.733474914</v>
      </c>
    </row>
    <row r="47" spans="1:20" ht="30.75" customHeight="1">
      <c r="A47" s="83" t="s">
        <v>205</v>
      </c>
      <c r="B47" s="84" t="s">
        <v>206</v>
      </c>
      <c r="C47" s="88"/>
      <c r="D47" s="85" t="s">
        <v>96</v>
      </c>
      <c r="E47" s="86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7">
        <v>0</v>
      </c>
      <c r="L47" s="82">
        <v>0</v>
      </c>
      <c r="M47" s="96">
        <f>SUM('Pomoćno T-2_Izvor sredstava_202'!M47,'Pomoćno T-2_Izvor sredstava_202'!U47,'Pomoćno T-2_Izvor sredstava_202'!AC47)</f>
        <v>0</v>
      </c>
      <c r="N47" s="97">
        <f>SUM('Pomoćno T-2_Izvor sredstava_202'!N47,'Pomoćno T-2_Izvor sredstava_202'!V47,'Pomoćno T-2_Izvor sredstava_202'!AD47)</f>
        <v>0</v>
      </c>
      <c r="O47" s="97">
        <f>SUM('Pomoćno T-2_Izvor sredstava_202'!O47,'Pomoćno T-2_Izvor sredstava_202'!W47,'Pomoćno T-2_Izvor sredstava_202'!AE47)</f>
        <v>0</v>
      </c>
      <c r="P47" s="97">
        <f>SUM('Pomoćno T-2_Izvor sredstava_202'!P47,'Pomoćno T-2_Izvor sredstava_202'!X47,'Pomoćno T-2_Izvor sredstava_202'!AF47)</f>
        <v>0</v>
      </c>
      <c r="Q47" s="97">
        <f>SUM('Pomoćno T-2_Izvor sredstava_202'!Q47,'Pomoćno T-2_Izvor sredstava_202'!Y47,'Pomoćno T-2_Izvor sredstava_202'!AG47)</f>
        <v>0</v>
      </c>
      <c r="R47" s="97">
        <f>SUM('Pomoćno T-2_Izvor sredstava_202'!R47,'Pomoćno T-2_Izvor sredstava_202'!Z47,'Pomoćno T-2_Izvor sredstava_202'!AH47)</f>
        <v>0</v>
      </c>
      <c r="S47" s="97">
        <f>SUM('Pomoćno T-2_Izvor sredstava_202'!S47,'Pomoćno T-2_Izvor sredstava_202'!AA47,'Pomoćno T-2_Izvor sredstava_202'!AI47)</f>
        <v>0</v>
      </c>
      <c r="T47" s="82">
        <f>SUM('Pomoćno T-2_Izvor sredstava_202'!T47,'Pomoćno T-2_Izvor sredstava_202'!AB47,'Pomoćno T-2_Izvor sredstava_202'!AJ47)</f>
        <v>0</v>
      </c>
    </row>
    <row r="48" spans="1:20" ht="30.75" customHeight="1">
      <c r="A48" s="83" t="s">
        <v>207</v>
      </c>
      <c r="B48" s="84" t="s">
        <v>416</v>
      </c>
      <c r="C48" s="88" t="s">
        <v>358</v>
      </c>
      <c r="D48" s="49" t="s">
        <v>419</v>
      </c>
      <c r="E48" s="86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  <c r="K48" s="87">
        <v>0</v>
      </c>
      <c r="L48" s="98">
        <v>0</v>
      </c>
      <c r="M48" s="99">
        <v>72222.929999999993</v>
      </c>
      <c r="N48" s="99">
        <v>0</v>
      </c>
      <c r="O48" s="99">
        <v>400980.51799999998</v>
      </c>
      <c r="P48" s="99">
        <v>2200000</v>
      </c>
      <c r="Q48" s="99">
        <v>2200000</v>
      </c>
      <c r="R48" s="99">
        <v>0</v>
      </c>
      <c r="S48" s="99">
        <v>0</v>
      </c>
      <c r="T48" s="100">
        <f>SUM('Pomoćno T-2_Izvor sredstava_202'!T48,'Pomoćno T-2_Izvor sredstava_202'!AB48,'Pomoćno T-2_Izvor sredstava_202'!AJ48)</f>
        <v>1893302.4500000002</v>
      </c>
    </row>
    <row r="49" spans="1:20" ht="30.75" customHeight="1">
      <c r="A49" s="83" t="s">
        <v>208</v>
      </c>
      <c r="B49" s="84" t="s">
        <v>209</v>
      </c>
      <c r="C49" s="88"/>
      <c r="D49" s="85" t="s">
        <v>139</v>
      </c>
      <c r="E49" s="86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7">
        <v>0</v>
      </c>
      <c r="L49" s="82">
        <v>0</v>
      </c>
      <c r="M49" s="101">
        <f>SUM('Pomoćno T-2_Izvor sredstava_202'!M49,'Pomoćno T-2_Izvor sredstava_202'!U49,'Pomoćno T-2_Izvor sredstava_202'!AC49)</f>
        <v>0</v>
      </c>
      <c r="N49" s="102">
        <f>SUM('Pomoćno T-2_Izvor sredstava_202'!N49,'Pomoćno T-2_Izvor sredstava_202'!V49,'Pomoćno T-2_Izvor sredstava_202'!AD49)</f>
        <v>0</v>
      </c>
      <c r="O49" s="102">
        <f>SUM('Pomoćno T-2_Izvor sredstava_202'!O49,'Pomoćno T-2_Izvor sredstava_202'!W49,'Pomoćno T-2_Izvor sredstava_202'!AE49)</f>
        <v>0</v>
      </c>
      <c r="P49" s="102">
        <f>SUM('Pomoćno T-2_Izvor sredstava_202'!P49,'Pomoćno T-2_Izvor sredstava_202'!X49,'Pomoćno T-2_Izvor sredstava_202'!AF49)</f>
        <v>700000</v>
      </c>
      <c r="Q49" s="102">
        <f>SUM('Pomoćno T-2_Izvor sredstava_202'!Q49,'Pomoćno T-2_Izvor sredstava_202'!Y49,'Pomoćno T-2_Izvor sredstava_202'!AG49)</f>
        <v>0</v>
      </c>
      <c r="R49" s="102">
        <f>SUM('Pomoćno T-2_Izvor sredstava_202'!R49,'Pomoćno T-2_Izvor sredstava_202'!Z49,'Pomoćno T-2_Izvor sredstava_202'!AH49)</f>
        <v>0</v>
      </c>
      <c r="S49" s="102">
        <f>SUM('Pomoćno T-2_Izvor sredstava_202'!S49,'Pomoćno T-2_Izvor sredstava_202'!AA49,'Pomoćno T-2_Izvor sredstava_202'!AI49)</f>
        <v>0</v>
      </c>
      <c r="T49" s="82">
        <f>SUM('Pomoćno T-2_Izvor sredstava_202'!T49,'Pomoćno T-2_Izvor sredstava_202'!AB49,'Pomoćno T-2_Izvor sredstava_202'!AJ49)</f>
        <v>700000</v>
      </c>
    </row>
    <row r="50" spans="1:20" ht="30.75" customHeight="1">
      <c r="A50" s="83" t="s">
        <v>210</v>
      </c>
      <c r="B50" s="84" t="s">
        <v>211</v>
      </c>
      <c r="C50" s="88" t="s">
        <v>359</v>
      </c>
      <c r="D50" s="85" t="s">
        <v>212</v>
      </c>
      <c r="E50" s="86">
        <v>0</v>
      </c>
      <c r="F50" s="87">
        <v>0</v>
      </c>
      <c r="G50" s="87">
        <v>0</v>
      </c>
      <c r="H50" s="87">
        <v>0</v>
      </c>
      <c r="I50" s="87">
        <v>0</v>
      </c>
      <c r="J50" s="87">
        <v>0</v>
      </c>
      <c r="K50" s="87">
        <v>0</v>
      </c>
      <c r="L50" s="82">
        <v>0</v>
      </c>
      <c r="M50" s="86">
        <f>SUM('Pomoćno T-2_Izvor sredstava_202'!M50,'Pomoćno T-2_Izvor sredstava_202'!U50,'Pomoćno T-2_Izvor sredstava_202'!AC50)</f>
        <v>0</v>
      </c>
      <c r="N50" s="87">
        <f>SUM('Pomoćno T-2_Izvor sredstava_202'!N50,'Pomoćno T-2_Izvor sredstava_202'!V50,'Pomoćno T-2_Izvor sredstava_202'!AD50)</f>
        <v>0</v>
      </c>
      <c r="O50" s="87">
        <f>SUM('Pomoćno T-2_Izvor sredstava_202'!O50,'Pomoćno T-2_Izvor sredstava_202'!W50,'Pomoćno T-2_Izvor sredstava_202'!AE50)</f>
        <v>0</v>
      </c>
      <c r="P50" s="87">
        <f>SUM('Pomoćno T-2_Izvor sredstava_202'!P50,'Pomoćno T-2_Izvor sredstava_202'!X50,'Pomoćno T-2_Izvor sredstava_202'!AF50)</f>
        <v>0</v>
      </c>
      <c r="Q50" s="87">
        <f>SUM('Pomoćno T-2_Izvor sredstava_202'!Q50,'Pomoćno T-2_Izvor sredstava_202'!Y50,'Pomoćno T-2_Izvor sredstava_202'!AG50)</f>
        <v>0</v>
      </c>
      <c r="R50" s="87">
        <f>SUM('Pomoćno T-2_Izvor sredstava_202'!R50,'Pomoćno T-2_Izvor sredstava_202'!Z50,'Pomoćno T-2_Izvor sredstava_202'!AH50)</f>
        <v>0</v>
      </c>
      <c r="S50" s="87">
        <f>SUM('Pomoćno T-2_Izvor sredstava_202'!S50,'Pomoćno T-2_Izvor sredstava_202'!AA50,'Pomoćno T-2_Izvor sredstava_202'!AI50)</f>
        <v>0</v>
      </c>
      <c r="T50" s="82">
        <f>SUM('Pomoćno T-2_Izvor sredstava_202'!T50,'Pomoćno T-2_Izvor sredstava_202'!AB50,'Pomoćno T-2_Izvor sredstava_202'!AJ50)</f>
        <v>0</v>
      </c>
    </row>
    <row r="51" spans="1:20" ht="30.75" customHeight="1">
      <c r="A51" s="90" t="s">
        <v>213</v>
      </c>
      <c r="B51" s="207" t="s">
        <v>214</v>
      </c>
      <c r="C51" s="204"/>
      <c r="D51" s="205"/>
      <c r="E51" s="91">
        <v>0</v>
      </c>
      <c r="F51" s="92">
        <v>0</v>
      </c>
      <c r="G51" s="92">
        <v>0</v>
      </c>
      <c r="H51" s="92">
        <v>15029200.955667641</v>
      </c>
      <c r="I51" s="92">
        <v>0</v>
      </c>
      <c r="J51" s="92">
        <v>0</v>
      </c>
      <c r="K51" s="92">
        <v>0</v>
      </c>
      <c r="L51" s="93">
        <v>15029200.955667641</v>
      </c>
      <c r="M51" s="94">
        <f>SUM('Pomoćno T-2_Izvor sredstava_202'!M51,'Pomoćno T-2_Izvor sredstava_202'!U51,'Pomoćno T-2_Izvor sredstava_202'!AC51)</f>
        <v>106185.29333687286</v>
      </c>
      <c r="N51" s="95">
        <f>SUM('Pomoćno T-2_Izvor sredstava_202'!N51,'Pomoćno T-2_Izvor sredstava_202'!V51,'Pomoćno T-2_Izvor sredstava_202'!AD51)</f>
        <v>0</v>
      </c>
      <c r="O51" s="95">
        <f>SUM('Pomoćno T-2_Izvor sredstava_202'!O51,'Pomoćno T-2_Izvor sredstava_202'!W51,'Pomoćno T-2_Izvor sredstava_202'!AE51)</f>
        <v>358375.36501194583</v>
      </c>
      <c r="P51" s="95">
        <f>SUM('Pomoćno T-2_Izvor sredstava_202'!P51,'Pomoćno T-2_Izvor sredstava_202'!X51,'Pomoćno T-2_Izvor sredstava_202'!AF51)</f>
        <v>20495118.05149987</v>
      </c>
      <c r="Q51" s="95">
        <f>SUM('Pomoćno T-2_Izvor sredstava_202'!Q51,'Pomoćno T-2_Izvor sredstava_202'!Y51,'Pomoćno T-2_Izvor sredstava_202'!AG51)</f>
        <v>0</v>
      </c>
      <c r="R51" s="95">
        <f>SUM('Pomoćno T-2_Izvor sredstava_202'!R51,'Pomoćno T-2_Izvor sredstava_202'!Z51,'Pomoćno T-2_Izvor sredstava_202'!AH51)</f>
        <v>0</v>
      </c>
      <c r="S51" s="95">
        <f>SUM('Pomoćno T-2_Izvor sredstava_202'!S51,'Pomoćno T-2_Izvor sredstava_202'!AA51,'Pomoćno T-2_Izvor sredstava_202'!AI51)</f>
        <v>363982.82452880277</v>
      </c>
      <c r="T51" s="93">
        <f>SUM('Pomoćno T-2_Izvor sredstava_202'!T51,'Pomoćno T-2_Izvor sredstava_202'!AB51,'Pomoćno T-2_Izvor sredstava_202'!AJ51)</f>
        <v>21323661.534377489</v>
      </c>
    </row>
    <row r="52" spans="1:20" ht="30.75" customHeight="1">
      <c r="A52" s="79" t="s">
        <v>220</v>
      </c>
      <c r="B52" s="203" t="s">
        <v>221</v>
      </c>
      <c r="C52" s="204"/>
      <c r="D52" s="205"/>
      <c r="E52" s="80">
        <v>0</v>
      </c>
      <c r="F52" s="81">
        <v>0</v>
      </c>
      <c r="G52" s="81">
        <v>0</v>
      </c>
      <c r="H52" s="81">
        <v>14972126.360499071</v>
      </c>
      <c r="I52" s="81">
        <v>0</v>
      </c>
      <c r="J52" s="81">
        <v>0</v>
      </c>
      <c r="K52" s="81">
        <v>0</v>
      </c>
      <c r="L52" s="82">
        <v>14972126.360499071</v>
      </c>
      <c r="M52" s="80">
        <f>SUM('Pomoćno T-2_Izvor sredstava_202'!M52,'Pomoćno T-2_Izvor sredstava_202'!U52,'Pomoćno T-2_Izvor sredstava_202'!AC52)</f>
        <v>106185.29333687286</v>
      </c>
      <c r="N52" s="81">
        <f>SUM('Pomoćno T-2_Izvor sredstava_202'!N52,'Pomoćno T-2_Izvor sredstava_202'!V52,'Pomoćno T-2_Izvor sredstava_202'!AD52)</f>
        <v>0</v>
      </c>
      <c r="O52" s="81">
        <f>SUM('Pomoćno T-2_Izvor sredstava_202'!O52,'Pomoćno T-2_Izvor sredstava_202'!W52,'Pomoćno T-2_Izvor sredstava_202'!AE52)</f>
        <v>358375.36501194583</v>
      </c>
      <c r="P52" s="81">
        <f>SUM('Pomoćno T-2_Izvor sredstava_202'!P52,'Pomoćno T-2_Izvor sredstava_202'!X52,'Pomoćno T-2_Izvor sredstava_202'!AF52)</f>
        <v>20156902.044066899</v>
      </c>
      <c r="Q52" s="81">
        <f>SUM('Pomoćno T-2_Izvor sredstava_202'!Q52,'Pomoćno T-2_Izvor sredstava_202'!Y52,'Pomoćno T-2_Izvor sredstava_202'!AG52)</f>
        <v>0</v>
      </c>
      <c r="R52" s="81">
        <f>SUM('Pomoćno T-2_Izvor sredstava_202'!R52,'Pomoćno T-2_Izvor sredstava_202'!Z52,'Pomoćno T-2_Izvor sredstava_202'!AH52)</f>
        <v>0</v>
      </c>
      <c r="S52" s="81">
        <f>SUM('Pomoćno T-2_Izvor sredstava_202'!S52,'Pomoćno T-2_Izvor sredstava_202'!AA52,'Pomoćno T-2_Izvor sredstava_202'!AI52)</f>
        <v>332744.88983275817</v>
      </c>
      <c r="T52" s="82">
        <f>SUM('Pomoćno T-2_Izvor sredstava_202'!T52,'Pomoćno T-2_Izvor sredstava_202'!AB52,'Pomoćno T-2_Izvor sredstava_202'!AJ52)</f>
        <v>20954207.592248473</v>
      </c>
    </row>
    <row r="53" spans="1:20" ht="30.75" customHeight="1">
      <c r="A53" s="83" t="s">
        <v>223</v>
      </c>
      <c r="B53" s="84" t="s">
        <v>224</v>
      </c>
      <c r="C53" s="88" t="s">
        <v>358</v>
      </c>
      <c r="D53" s="85" t="s">
        <v>96</v>
      </c>
      <c r="E53" s="86">
        <v>0</v>
      </c>
      <c r="F53" s="87">
        <v>0</v>
      </c>
      <c r="G53" s="87">
        <v>0</v>
      </c>
      <c r="H53" s="87">
        <v>0</v>
      </c>
      <c r="I53" s="87">
        <v>0</v>
      </c>
      <c r="J53" s="87">
        <v>0</v>
      </c>
      <c r="K53" s="87">
        <v>0</v>
      </c>
      <c r="L53" s="82">
        <v>0</v>
      </c>
      <c r="M53" s="86">
        <f>SUM('Pomoćno T-2_Izvor sredstava_202'!M53,'Pomoćno T-2_Izvor sredstava_202'!U53,'Pomoćno T-2_Izvor sredstava_202'!AC53)</f>
        <v>106185.29333687286</v>
      </c>
      <c r="N53" s="87">
        <f>SUM('Pomoćno T-2_Izvor sredstava_202'!N53,'Pomoćno T-2_Izvor sredstava_202'!V53,'Pomoćno T-2_Izvor sredstava_202'!AD53)</f>
        <v>0</v>
      </c>
      <c r="O53" s="87">
        <f>SUM('Pomoćno T-2_Izvor sredstava_202'!O53,'Pomoćno T-2_Izvor sredstava_202'!W53,'Pomoćno T-2_Izvor sredstava_202'!AE53)</f>
        <v>358375.36501194583</v>
      </c>
      <c r="P53" s="87">
        <f>SUM('Pomoćno T-2_Izvor sredstava_202'!P53,'Pomoćno T-2_Izvor sredstava_202'!X53,'Pomoćno T-2_Izvor sredstava_202'!AF53)</f>
        <v>3384656.2251128219</v>
      </c>
      <c r="Q53" s="87">
        <f>SUM('Pomoćno T-2_Izvor sredstava_202'!Q53,'Pomoćno T-2_Izvor sredstava_202'!Y53,'Pomoćno T-2_Izvor sredstava_202'!AG53)</f>
        <v>0</v>
      </c>
      <c r="R53" s="87">
        <f>SUM('Pomoćno T-2_Izvor sredstava_202'!R53,'Pomoćno T-2_Izvor sredstava_202'!Z53,'Pomoćno T-2_Izvor sredstava_202'!AH53)</f>
        <v>0</v>
      </c>
      <c r="S53" s="87">
        <f>SUM('Pomoćno T-2_Izvor sredstava_202'!S53,'Pomoćno T-2_Izvor sredstava_202'!AA53,'Pomoćno T-2_Izvor sredstava_202'!AI53)</f>
        <v>132731.61667109106</v>
      </c>
      <c r="T53" s="82">
        <f>SUM('Pomoćno T-2_Izvor sredstava_202'!T53,'Pomoćno T-2_Izvor sredstava_202'!AB53,'Pomoćno T-2_Izvor sredstava_202'!AJ53)</f>
        <v>3981948.5001327316</v>
      </c>
    </row>
    <row r="54" spans="1:20" ht="30.75" customHeight="1">
      <c r="A54" s="83" t="s">
        <v>225</v>
      </c>
      <c r="B54" s="84" t="s">
        <v>226</v>
      </c>
      <c r="C54" s="88"/>
      <c r="D54" s="85" t="s">
        <v>227</v>
      </c>
      <c r="E54" s="86">
        <v>0</v>
      </c>
      <c r="F54" s="87">
        <v>0</v>
      </c>
      <c r="G54" s="87">
        <v>0</v>
      </c>
      <c r="H54" s="87">
        <v>14972126.360499071</v>
      </c>
      <c r="I54" s="87">
        <v>0</v>
      </c>
      <c r="J54" s="87">
        <v>0</v>
      </c>
      <c r="K54" s="87">
        <v>0</v>
      </c>
      <c r="L54" s="82">
        <v>14972126.360499071</v>
      </c>
      <c r="M54" s="86">
        <f>SUM('Pomoćno T-2_Izvor sredstava_202'!M54,'Pomoćno T-2_Izvor sredstava_202'!U54,'Pomoćno T-2_Izvor sredstava_202'!AC54)</f>
        <v>0</v>
      </c>
      <c r="N54" s="87">
        <f>SUM('Pomoćno T-2_Izvor sredstava_202'!N54,'Pomoćno T-2_Izvor sredstava_202'!V54,'Pomoćno T-2_Izvor sredstava_202'!AD54)</f>
        <v>0</v>
      </c>
      <c r="O54" s="87">
        <f>SUM('Pomoćno T-2_Izvor sredstava_202'!O54,'Pomoćno T-2_Izvor sredstava_202'!W54,'Pomoćno T-2_Izvor sredstava_202'!AE54)</f>
        <v>0</v>
      </c>
      <c r="P54" s="87">
        <f>SUM('Pomoćno T-2_Izvor sredstava_202'!P54,'Pomoćno T-2_Izvor sredstava_202'!X54,'Pomoćno T-2_Izvor sredstava_202'!AF54)</f>
        <v>14972126.360499071</v>
      </c>
      <c r="Q54" s="87">
        <f>SUM('Pomoćno T-2_Izvor sredstava_202'!Q54,'Pomoćno T-2_Izvor sredstava_202'!Y54,'Pomoćno T-2_Izvor sredstava_202'!AG54)</f>
        <v>0</v>
      </c>
      <c r="R54" s="87">
        <f>SUM('Pomoćno T-2_Izvor sredstava_202'!R54,'Pomoćno T-2_Izvor sredstava_202'!Z54,'Pomoćno T-2_Izvor sredstava_202'!AH54)</f>
        <v>0</v>
      </c>
      <c r="S54" s="87">
        <f>SUM('Pomoćno T-2_Izvor sredstava_202'!S54,'Pomoćno T-2_Izvor sredstava_202'!AA54,'Pomoćno T-2_Izvor sredstava_202'!AI54)</f>
        <v>0</v>
      </c>
      <c r="T54" s="82">
        <f>SUM('Pomoćno T-2_Izvor sredstava_202'!T54,'Pomoćno T-2_Izvor sredstava_202'!AB54,'Pomoćno T-2_Izvor sredstava_202'!AJ54)</f>
        <v>14972126.360499071</v>
      </c>
    </row>
    <row r="55" spans="1:20" ht="30.75" customHeight="1">
      <c r="A55" s="83" t="s">
        <v>228</v>
      </c>
      <c r="B55" s="84" t="s">
        <v>229</v>
      </c>
      <c r="C55" s="88"/>
      <c r="D55" s="85" t="s">
        <v>139</v>
      </c>
      <c r="E55" s="86">
        <v>0</v>
      </c>
      <c r="F55" s="87">
        <v>0</v>
      </c>
      <c r="G55" s="87">
        <v>0</v>
      </c>
      <c r="H55" s="87">
        <v>0</v>
      </c>
      <c r="I55" s="87">
        <v>0</v>
      </c>
      <c r="J55" s="87">
        <v>0</v>
      </c>
      <c r="K55" s="87">
        <v>0</v>
      </c>
      <c r="L55" s="82">
        <v>0</v>
      </c>
      <c r="M55" s="86">
        <f>SUM('Pomoćno T-2_Izvor sredstava_202'!M55,'Pomoćno T-2_Izvor sredstava_202'!U55,'Pomoćno T-2_Izvor sredstava_202'!AC55)</f>
        <v>0</v>
      </c>
      <c r="N55" s="87">
        <f>SUM('Pomoćno T-2_Izvor sredstava_202'!N55,'Pomoćno T-2_Izvor sredstava_202'!V55,'Pomoćno T-2_Izvor sredstava_202'!AD55)</f>
        <v>0</v>
      </c>
      <c r="O55" s="87">
        <f>SUM('Pomoćno T-2_Izvor sredstava_202'!O55,'Pomoćno T-2_Izvor sredstava_202'!W55,'Pomoćno T-2_Izvor sredstava_202'!AE55)</f>
        <v>0</v>
      </c>
      <c r="P55" s="87">
        <f>SUM('Pomoćno T-2_Izvor sredstava_202'!P55,'Pomoćno T-2_Izvor sredstava_202'!X55,'Pomoćno T-2_Izvor sredstava_202'!AF55)</f>
        <v>0</v>
      </c>
      <c r="Q55" s="87">
        <f>SUM('Pomoćno T-2_Izvor sredstava_202'!Q55,'Pomoćno T-2_Izvor sredstava_202'!Y55,'Pomoćno T-2_Izvor sredstava_202'!AG55)</f>
        <v>0</v>
      </c>
      <c r="R55" s="87">
        <f>SUM('Pomoćno T-2_Izvor sredstava_202'!R55,'Pomoćno T-2_Izvor sredstava_202'!Z55,'Pomoćno T-2_Izvor sredstava_202'!AH55)</f>
        <v>0</v>
      </c>
      <c r="S55" s="87">
        <f>SUM('Pomoćno T-2_Izvor sredstava_202'!S55,'Pomoćno T-2_Izvor sredstava_202'!AA55,'Pomoćno T-2_Izvor sredstava_202'!AI55)</f>
        <v>0</v>
      </c>
      <c r="T55" s="82">
        <f>SUM('Pomoćno T-2_Izvor sredstava_202'!T55,'Pomoćno T-2_Izvor sredstava_202'!AB55,'Pomoćno T-2_Izvor sredstava_202'!AJ55)</f>
        <v>0</v>
      </c>
    </row>
    <row r="56" spans="1:20" ht="30.75" customHeight="1">
      <c r="A56" s="83" t="s">
        <v>230</v>
      </c>
      <c r="B56" s="84" t="s">
        <v>231</v>
      </c>
      <c r="C56" s="88"/>
      <c r="D56" s="85" t="s">
        <v>139</v>
      </c>
      <c r="E56" s="86">
        <v>0</v>
      </c>
      <c r="F56" s="87">
        <v>0</v>
      </c>
      <c r="G56" s="87">
        <v>0</v>
      </c>
      <c r="H56" s="87">
        <v>0</v>
      </c>
      <c r="I56" s="87">
        <v>0</v>
      </c>
      <c r="J56" s="87">
        <v>0</v>
      </c>
      <c r="K56" s="87">
        <v>0</v>
      </c>
      <c r="L56" s="82">
        <v>0</v>
      </c>
      <c r="M56" s="86">
        <f>SUM('Pomoćno T-2_Izvor sredstava_202'!M56,'Pomoćno T-2_Izvor sredstava_202'!U56,'Pomoćno T-2_Izvor sredstava_202'!AC56)</f>
        <v>0</v>
      </c>
      <c r="N56" s="87">
        <f>SUM('Pomoćno T-2_Izvor sredstava_202'!N56,'Pomoćno T-2_Izvor sredstava_202'!V56,'Pomoćno T-2_Izvor sredstava_202'!AD56)</f>
        <v>0</v>
      </c>
      <c r="O56" s="87">
        <f>SUM('Pomoćno T-2_Izvor sredstava_202'!O56,'Pomoćno T-2_Izvor sredstava_202'!W56,'Pomoćno T-2_Izvor sredstava_202'!AE56)</f>
        <v>0</v>
      </c>
      <c r="P56" s="87">
        <f>SUM('Pomoćno T-2_Izvor sredstava_202'!P56,'Pomoćno T-2_Izvor sredstava_202'!X56,'Pomoćno T-2_Izvor sredstava_202'!AF56)</f>
        <v>0</v>
      </c>
      <c r="Q56" s="87">
        <f>SUM('Pomoćno T-2_Izvor sredstava_202'!Q56,'Pomoćno T-2_Izvor sredstava_202'!Y56,'Pomoćno T-2_Izvor sredstava_202'!AG56)</f>
        <v>0</v>
      </c>
      <c r="R56" s="87">
        <f>SUM('Pomoćno T-2_Izvor sredstava_202'!R56,'Pomoćno T-2_Izvor sredstava_202'!Z56,'Pomoćno T-2_Izvor sredstava_202'!AH56)</f>
        <v>0</v>
      </c>
      <c r="S56" s="87">
        <f>SUM('Pomoćno T-2_Izvor sredstava_202'!S56,'Pomoćno T-2_Izvor sredstava_202'!AA56,'Pomoćno T-2_Izvor sredstava_202'!AI56)</f>
        <v>0</v>
      </c>
      <c r="T56" s="82">
        <f>SUM('Pomoćno T-2_Izvor sredstava_202'!T56,'Pomoćno T-2_Izvor sredstava_202'!AB56,'Pomoćno T-2_Izvor sredstava_202'!AJ56)</f>
        <v>0</v>
      </c>
    </row>
    <row r="57" spans="1:20" ht="30.75" customHeight="1">
      <c r="A57" s="83" t="s">
        <v>232</v>
      </c>
      <c r="B57" s="84" t="s">
        <v>233</v>
      </c>
      <c r="C57" s="88"/>
      <c r="D57" s="85" t="s">
        <v>234</v>
      </c>
      <c r="E57" s="86">
        <v>0</v>
      </c>
      <c r="F57" s="87">
        <v>0</v>
      </c>
      <c r="G57" s="87">
        <v>0</v>
      </c>
      <c r="H57" s="87">
        <v>0</v>
      </c>
      <c r="I57" s="87">
        <v>0</v>
      </c>
      <c r="J57" s="87">
        <v>0</v>
      </c>
      <c r="K57" s="87">
        <v>0</v>
      </c>
      <c r="L57" s="82">
        <v>0</v>
      </c>
      <c r="M57" s="86">
        <f>SUM('Pomoćno T-2_Izvor sredstava_202'!M57,'Pomoćno T-2_Izvor sredstava_202'!U57,'Pomoćno T-2_Izvor sredstava_202'!AC57)</f>
        <v>0</v>
      </c>
      <c r="N57" s="87">
        <f>SUM('Pomoćno T-2_Izvor sredstava_202'!N57,'Pomoćno T-2_Izvor sredstava_202'!V57,'Pomoćno T-2_Izvor sredstava_202'!AD57)</f>
        <v>0</v>
      </c>
      <c r="O57" s="87">
        <f>SUM('Pomoćno T-2_Izvor sredstava_202'!O57,'Pomoćno T-2_Izvor sredstava_202'!W57,'Pomoćno T-2_Izvor sredstava_202'!AE57)</f>
        <v>0</v>
      </c>
      <c r="P57" s="87">
        <f>SUM('Pomoćno T-2_Izvor sredstava_202'!P57,'Pomoćno T-2_Izvor sredstava_202'!X57,'Pomoćno T-2_Izvor sredstava_202'!AF57)</f>
        <v>1800119.458455004</v>
      </c>
      <c r="Q57" s="87">
        <f>SUM('Pomoćno T-2_Izvor sredstava_202'!Q57,'Pomoćno T-2_Izvor sredstava_202'!Y57,'Pomoćno T-2_Izvor sredstava_202'!AG57)</f>
        <v>0</v>
      </c>
      <c r="R57" s="87">
        <f>SUM('Pomoćno T-2_Izvor sredstava_202'!R57,'Pomoćno T-2_Izvor sredstava_202'!Z57,'Pomoćno T-2_Izvor sredstava_202'!AH57)</f>
        <v>0</v>
      </c>
      <c r="S57" s="87">
        <f>SUM('Pomoćno T-2_Izvor sredstava_202'!S57,'Pomoćno T-2_Izvor sredstava_202'!AA57,'Pomoćno T-2_Izvor sredstava_202'!AI57)</f>
        <v>200013.27316166711</v>
      </c>
      <c r="T57" s="82">
        <f>SUM('Pomoćno T-2_Izvor sredstava_202'!T57,'Pomoćno T-2_Izvor sredstava_202'!AB57,'Pomoćno T-2_Izvor sredstava_202'!AJ57)</f>
        <v>2000132.7316166712</v>
      </c>
    </row>
    <row r="58" spans="1:20" ht="30.75" customHeight="1">
      <c r="A58" s="79" t="s">
        <v>235</v>
      </c>
      <c r="B58" s="203" t="s">
        <v>236</v>
      </c>
      <c r="C58" s="204"/>
      <c r="D58" s="205"/>
      <c r="E58" s="80">
        <v>0</v>
      </c>
      <c r="F58" s="81">
        <v>0</v>
      </c>
      <c r="G58" s="81">
        <v>0</v>
      </c>
      <c r="H58" s="81">
        <v>57074.595168569154</v>
      </c>
      <c r="I58" s="81">
        <v>0</v>
      </c>
      <c r="J58" s="81">
        <v>0</v>
      </c>
      <c r="K58" s="81">
        <v>0</v>
      </c>
      <c r="L58" s="82">
        <v>57074.595168569154</v>
      </c>
      <c r="M58" s="80">
        <f>SUM('Pomoćno T-2_Izvor sredstava_202'!M58,'Pomoćno T-2_Izvor sredstava_202'!U58,'Pomoćno T-2_Izvor sredstava_202'!AC58)</f>
        <v>0</v>
      </c>
      <c r="N58" s="81">
        <f>SUM('Pomoćno T-2_Izvor sredstava_202'!N58,'Pomoćno T-2_Izvor sredstava_202'!V58,'Pomoćno T-2_Izvor sredstava_202'!AD58)</f>
        <v>0</v>
      </c>
      <c r="O58" s="81">
        <f>SUM('Pomoćno T-2_Izvor sredstava_202'!O58,'Pomoćno T-2_Izvor sredstava_202'!W58,'Pomoćno T-2_Izvor sredstava_202'!AE58)</f>
        <v>0</v>
      </c>
      <c r="P58" s="81">
        <f>SUM('Pomoćno T-2_Izvor sredstava_202'!P58,'Pomoćno T-2_Izvor sredstava_202'!X58,'Pomoćno T-2_Izvor sredstava_202'!AF58)</f>
        <v>338216.00743297057</v>
      </c>
      <c r="Q58" s="81">
        <f>SUM('Pomoćno T-2_Izvor sredstava_202'!Q58,'Pomoćno T-2_Izvor sredstava_202'!Y58,'Pomoćno T-2_Izvor sredstava_202'!AG58)</f>
        <v>0</v>
      </c>
      <c r="R58" s="81">
        <f>SUM('Pomoćno T-2_Izvor sredstava_202'!R58,'Pomoćno T-2_Izvor sredstava_202'!Z58,'Pomoćno T-2_Izvor sredstava_202'!AH58)</f>
        <v>0</v>
      </c>
      <c r="S58" s="81">
        <f>SUM('Pomoćno T-2_Izvor sredstava_202'!S58,'Pomoćno T-2_Izvor sredstava_202'!AA58,'Pomoćno T-2_Izvor sredstava_202'!AI58)</f>
        <v>31237.934696044598</v>
      </c>
      <c r="T58" s="82">
        <f>SUM('Pomoćno T-2_Izvor sredstava_202'!T58,'Pomoćno T-2_Izvor sredstava_202'!AB58,'Pomoćno T-2_Izvor sredstava_202'!AJ58)</f>
        <v>369453.94212901511</v>
      </c>
    </row>
    <row r="59" spans="1:20" ht="30.75" customHeight="1">
      <c r="A59" s="83" t="s">
        <v>239</v>
      </c>
      <c r="B59" s="84" t="s">
        <v>240</v>
      </c>
      <c r="C59" s="88"/>
      <c r="D59" s="85" t="s">
        <v>234</v>
      </c>
      <c r="E59" s="86">
        <v>0</v>
      </c>
      <c r="F59" s="87">
        <v>0</v>
      </c>
      <c r="G59" s="87">
        <v>0</v>
      </c>
      <c r="H59" s="87">
        <v>0</v>
      </c>
      <c r="I59" s="87">
        <v>0</v>
      </c>
      <c r="J59" s="87">
        <v>0</v>
      </c>
      <c r="K59" s="87">
        <v>0</v>
      </c>
      <c r="L59" s="82">
        <v>0</v>
      </c>
      <c r="M59" s="86">
        <f>SUM('Pomoćno T-2_Izvor sredstava_202'!M59,'Pomoćno T-2_Izvor sredstava_202'!U59,'Pomoćno T-2_Izvor sredstava_202'!AC59)</f>
        <v>0</v>
      </c>
      <c r="N59" s="87">
        <f>SUM('Pomoćno T-2_Izvor sredstava_202'!N59,'Pomoćno T-2_Izvor sredstava_202'!V59,'Pomoćno T-2_Izvor sredstava_202'!AD59)</f>
        <v>0</v>
      </c>
      <c r="O59" s="87">
        <f>SUM('Pomoćno T-2_Izvor sredstava_202'!O59,'Pomoćno T-2_Izvor sredstava_202'!W59,'Pomoćno T-2_Izvor sredstava_202'!AE59)</f>
        <v>0</v>
      </c>
      <c r="P59" s="87">
        <f>SUM('Pomoćno T-2_Izvor sredstava_202'!P59,'Pomoćno T-2_Izvor sredstava_202'!X59,'Pomoćno T-2_Izvor sredstava_202'!AF59)</f>
        <v>281141.41226440138</v>
      </c>
      <c r="Q59" s="87">
        <f>SUM('Pomoćno T-2_Izvor sredstava_202'!Q59,'Pomoćno T-2_Izvor sredstava_202'!Y59,'Pomoćno T-2_Izvor sredstava_202'!AG59)</f>
        <v>0</v>
      </c>
      <c r="R59" s="87">
        <f>SUM('Pomoćno T-2_Izvor sredstava_202'!R59,'Pomoćno T-2_Izvor sredstava_202'!Z59,'Pomoćno T-2_Izvor sredstava_202'!AH59)</f>
        <v>0</v>
      </c>
      <c r="S59" s="87">
        <f>SUM('Pomoćno T-2_Izvor sredstava_202'!S59,'Pomoćno T-2_Izvor sredstava_202'!AA59,'Pomoćno T-2_Izvor sredstava_202'!AI59)</f>
        <v>31237.934696044598</v>
      </c>
      <c r="T59" s="82">
        <f>SUM('Pomoćno T-2_Izvor sredstava_202'!T59,'Pomoćno T-2_Izvor sredstava_202'!AB59,'Pomoćno T-2_Izvor sredstava_202'!AJ59)</f>
        <v>312379.34696044598</v>
      </c>
    </row>
    <row r="60" spans="1:20" ht="30.75" customHeight="1">
      <c r="A60" s="83" t="s">
        <v>241</v>
      </c>
      <c r="B60" s="84" t="s">
        <v>242</v>
      </c>
      <c r="C60" s="88"/>
      <c r="D60" s="85" t="s">
        <v>188</v>
      </c>
      <c r="E60" s="86">
        <v>0</v>
      </c>
      <c r="F60" s="87">
        <v>0</v>
      </c>
      <c r="G60" s="87">
        <v>0</v>
      </c>
      <c r="H60" s="87">
        <v>57074.595168569154</v>
      </c>
      <c r="I60" s="87">
        <v>0</v>
      </c>
      <c r="J60" s="87">
        <v>0</v>
      </c>
      <c r="K60" s="87">
        <v>0</v>
      </c>
      <c r="L60" s="82">
        <v>57074.595168569154</v>
      </c>
      <c r="M60" s="86">
        <f>SUM('Pomoćno T-2_Izvor sredstava_202'!M60,'Pomoćno T-2_Izvor sredstava_202'!U60,'Pomoćno T-2_Izvor sredstava_202'!AC60)</f>
        <v>0</v>
      </c>
      <c r="N60" s="87">
        <f>SUM('Pomoćno T-2_Izvor sredstava_202'!N60,'Pomoćno T-2_Izvor sredstava_202'!V60,'Pomoćno T-2_Izvor sredstava_202'!AD60)</f>
        <v>0</v>
      </c>
      <c r="O60" s="87">
        <f>SUM('Pomoćno T-2_Izvor sredstava_202'!O60,'Pomoćno T-2_Izvor sredstava_202'!W60,'Pomoćno T-2_Izvor sredstava_202'!AE60)</f>
        <v>0</v>
      </c>
      <c r="P60" s="87">
        <f>SUM('Pomoćno T-2_Izvor sredstava_202'!P60,'Pomoćno T-2_Izvor sredstava_202'!X60,'Pomoćno T-2_Izvor sredstava_202'!AF60)</f>
        <v>57074.595168569154</v>
      </c>
      <c r="Q60" s="87">
        <f>SUM('Pomoćno T-2_Izvor sredstava_202'!Q60,'Pomoćno T-2_Izvor sredstava_202'!Y60,'Pomoćno T-2_Izvor sredstava_202'!AG60)</f>
        <v>0</v>
      </c>
      <c r="R60" s="87">
        <f>SUM('Pomoćno T-2_Izvor sredstava_202'!R60,'Pomoćno T-2_Izvor sredstava_202'!Z60,'Pomoćno T-2_Izvor sredstava_202'!AH60)</f>
        <v>0</v>
      </c>
      <c r="S60" s="87">
        <f>SUM('Pomoćno T-2_Izvor sredstava_202'!S60,'Pomoćno T-2_Izvor sredstava_202'!AA60,'Pomoćno T-2_Izvor sredstava_202'!AI60)</f>
        <v>0</v>
      </c>
      <c r="T60" s="82">
        <f>SUM('Pomoćno T-2_Izvor sredstava_202'!T60,'Pomoćno T-2_Izvor sredstava_202'!AB60,'Pomoćno T-2_Izvor sredstava_202'!AJ60)</f>
        <v>57074.595168569154</v>
      </c>
    </row>
    <row r="61" spans="1:20" ht="30.75" customHeight="1">
      <c r="A61" s="90" t="s">
        <v>243</v>
      </c>
      <c r="B61" s="207" t="s">
        <v>244</v>
      </c>
      <c r="C61" s="204"/>
      <c r="D61" s="205"/>
      <c r="E61" s="91">
        <v>278736.39500929124</v>
      </c>
      <c r="F61" s="92">
        <v>0</v>
      </c>
      <c r="G61" s="92">
        <v>0</v>
      </c>
      <c r="H61" s="92">
        <v>0</v>
      </c>
      <c r="I61" s="92">
        <v>0</v>
      </c>
      <c r="J61" s="92">
        <v>0</v>
      </c>
      <c r="K61" s="92">
        <v>0</v>
      </c>
      <c r="L61" s="93">
        <v>278736.39500929124</v>
      </c>
      <c r="M61" s="94">
        <f>SUM('Pomoćno T-2_Izvor sredstava_202'!M61,'Pomoćno T-2_Izvor sredstava_202'!U61,'Pomoćno T-2_Izvor sredstava_202'!AC61)</f>
        <v>278736.39500929124</v>
      </c>
      <c r="N61" s="95">
        <f>SUM('Pomoćno T-2_Izvor sredstava_202'!N61,'Pomoćno T-2_Izvor sredstava_202'!V61,'Pomoćno T-2_Izvor sredstava_202'!AD61)</f>
        <v>0</v>
      </c>
      <c r="O61" s="95">
        <f>SUM('Pomoćno T-2_Izvor sredstava_202'!O61,'Pomoćno T-2_Izvor sredstava_202'!W61,'Pomoćno T-2_Izvor sredstava_202'!AE61)</f>
        <v>358388.02500663657</v>
      </c>
      <c r="P61" s="95">
        <f>SUM('Pomoćno T-2_Izvor sredstava_202'!P61,'Pomoćno T-2_Izvor sredstava_202'!X61,'Pomoćno T-2_Izvor sredstava_202'!AF61)</f>
        <v>6829071.9057340054</v>
      </c>
      <c r="Q61" s="95">
        <f>SUM('Pomoćno T-2_Izvor sredstava_202'!Q61,'Pomoćno T-2_Izvor sredstava_202'!Y61,'Pomoćno T-2_Izvor sredstava_202'!AG61)</f>
        <v>902646.7</v>
      </c>
      <c r="R61" s="95">
        <f>SUM('Pomoćno T-2_Izvor sredstava_202'!R61,'Pomoćno T-2_Izvor sredstava_202'!Z61,'Pomoćno T-2_Izvor sredstava_202'!AH61)</f>
        <v>0</v>
      </c>
      <c r="S61" s="95">
        <f>SUM('Pomoćno T-2_Izvor sredstava_202'!S61,'Pomoćno T-2_Izvor sredstava_202'!AA61,'Pomoćno T-2_Izvor sredstava_202'!AI61)</f>
        <v>0</v>
      </c>
      <c r="T61" s="93">
        <f>SUM('Pomoćno T-2_Izvor sredstava_202'!T61,'Pomoćno T-2_Izvor sredstava_202'!AB61,'Pomoćno T-2_Izvor sredstava_202'!AJ61)</f>
        <v>7466196.3257499337</v>
      </c>
    </row>
    <row r="62" spans="1:20" ht="30.75" customHeight="1">
      <c r="A62" s="79" t="s">
        <v>247</v>
      </c>
      <c r="B62" s="203" t="s">
        <v>248</v>
      </c>
      <c r="C62" s="204"/>
      <c r="D62" s="205"/>
      <c r="E62" s="80">
        <v>278736.39500929124</v>
      </c>
      <c r="F62" s="81">
        <v>0</v>
      </c>
      <c r="G62" s="81">
        <v>0</v>
      </c>
      <c r="H62" s="81">
        <v>0</v>
      </c>
      <c r="I62" s="81">
        <v>0</v>
      </c>
      <c r="J62" s="81">
        <v>0</v>
      </c>
      <c r="K62" s="81">
        <v>0</v>
      </c>
      <c r="L62" s="82">
        <v>278736.39500929124</v>
      </c>
      <c r="M62" s="80">
        <f>SUM('Pomoćno T-2_Izvor sredstava_202'!M62,'Pomoćno T-2_Izvor sredstava_202'!U62,'Pomoćno T-2_Izvor sredstava_202'!AC62)</f>
        <v>278736.39500929124</v>
      </c>
      <c r="N62" s="81">
        <f>SUM('Pomoćno T-2_Izvor sredstava_202'!N62,'Pomoćno T-2_Izvor sredstava_202'!V62,'Pomoćno T-2_Izvor sredstava_202'!AD62)</f>
        <v>0</v>
      </c>
      <c r="O62" s="81">
        <f>SUM('Pomoćno T-2_Izvor sredstava_202'!O62,'Pomoćno T-2_Izvor sredstava_202'!W62,'Pomoćno T-2_Izvor sredstava_202'!AE62)</f>
        <v>358388.02500663657</v>
      </c>
      <c r="P62" s="81">
        <f>SUM('Pomoćno T-2_Izvor sredstava_202'!P62,'Pomoćno T-2_Izvor sredstava_202'!X62,'Pomoćno T-2_Izvor sredstava_202'!AF62)</f>
        <v>6829071.9057340054</v>
      </c>
      <c r="Q62" s="81">
        <f>SUM('Pomoćno T-2_Izvor sredstava_202'!Q62,'Pomoćno T-2_Izvor sredstava_202'!Y62,'Pomoćno T-2_Izvor sredstava_202'!AG62)</f>
        <v>902646.7</v>
      </c>
      <c r="R62" s="81">
        <f>SUM('Pomoćno T-2_Izvor sredstava_202'!R62,'Pomoćno T-2_Izvor sredstava_202'!Z62,'Pomoćno T-2_Izvor sredstava_202'!AH62)</f>
        <v>0</v>
      </c>
      <c r="S62" s="81">
        <f>SUM('Pomoćno T-2_Izvor sredstava_202'!S62,'Pomoćno T-2_Izvor sredstava_202'!AA62,'Pomoćno T-2_Izvor sredstava_202'!AI62)</f>
        <v>0</v>
      </c>
      <c r="T62" s="82">
        <f>SUM('Pomoćno T-2_Izvor sredstava_202'!T62,'Pomoćno T-2_Izvor sredstava_202'!AB62,'Pomoćno T-2_Izvor sredstava_202'!AJ62)</f>
        <v>7466196.3257499337</v>
      </c>
    </row>
    <row r="63" spans="1:20" ht="30.75" customHeight="1">
      <c r="A63" s="83" t="s">
        <v>251</v>
      </c>
      <c r="B63" s="84" t="s">
        <v>252</v>
      </c>
      <c r="C63" s="88"/>
      <c r="D63" s="85" t="s">
        <v>96</v>
      </c>
      <c r="E63" s="86">
        <v>0</v>
      </c>
      <c r="F63" s="87">
        <v>0</v>
      </c>
      <c r="G63" s="87">
        <v>0</v>
      </c>
      <c r="H63" s="87">
        <v>0</v>
      </c>
      <c r="I63" s="87">
        <v>0</v>
      </c>
      <c r="J63" s="87">
        <v>0</v>
      </c>
      <c r="K63" s="87">
        <v>0</v>
      </c>
      <c r="L63" s="82">
        <v>0</v>
      </c>
      <c r="M63" s="86">
        <f>SUM('Pomoćno T-2_Izvor sredstava_202'!M63,'Pomoćno T-2_Izvor sredstava_202'!U63,'Pomoćno T-2_Izvor sredstava_202'!AC63)</f>
        <v>0</v>
      </c>
      <c r="N63" s="87">
        <f>SUM('Pomoćno T-2_Izvor sredstava_202'!N63,'Pomoćno T-2_Izvor sredstava_202'!V63,'Pomoćno T-2_Izvor sredstava_202'!AD63)</f>
        <v>0</v>
      </c>
      <c r="O63" s="87">
        <f>SUM('Pomoćno T-2_Izvor sredstava_202'!O63,'Pomoćno T-2_Izvor sredstava_202'!W63,'Pomoćno T-2_Izvor sredstava_202'!AE63)</f>
        <v>199097.42500663659</v>
      </c>
      <c r="P63" s="87">
        <f>SUM('Pomoćno T-2_Izvor sredstava_202'!P63,'Pomoćno T-2_Izvor sredstava_202'!X63,'Pomoćno T-2_Izvor sredstava_202'!AF63)</f>
        <v>1128218.741704274</v>
      </c>
      <c r="Q63" s="87">
        <f>SUM('Pomoćno T-2_Izvor sredstava_202'!Q63,'Pomoćno T-2_Izvor sredstava_202'!Y63,'Pomoćno T-2_Izvor sredstava_202'!AG63)</f>
        <v>0</v>
      </c>
      <c r="R63" s="87">
        <f>SUM('Pomoćno T-2_Izvor sredstava_202'!R63,'Pomoćno T-2_Izvor sredstava_202'!Z63,'Pomoćno T-2_Izvor sredstava_202'!AH63)</f>
        <v>0</v>
      </c>
      <c r="S63" s="87">
        <f>SUM('Pomoćno T-2_Izvor sredstava_202'!S63,'Pomoćno T-2_Izvor sredstava_202'!AA63,'Pomoćno T-2_Izvor sredstava_202'!AI63)</f>
        <v>0</v>
      </c>
      <c r="T63" s="82">
        <f>SUM('Pomoćno T-2_Izvor sredstava_202'!T63,'Pomoćno T-2_Izvor sredstava_202'!AB63,'Pomoćno T-2_Izvor sredstava_202'!AJ63)</f>
        <v>1327316.1667109106</v>
      </c>
    </row>
    <row r="64" spans="1:20" ht="30.75" customHeight="1">
      <c r="A64" s="83" t="s">
        <v>253</v>
      </c>
      <c r="B64" s="84" t="s">
        <v>254</v>
      </c>
      <c r="C64" s="88"/>
      <c r="D64" s="85" t="s">
        <v>96</v>
      </c>
      <c r="E64" s="86">
        <v>0</v>
      </c>
      <c r="F64" s="87">
        <v>0</v>
      </c>
      <c r="G64" s="87">
        <v>0</v>
      </c>
      <c r="H64" s="87">
        <v>0</v>
      </c>
      <c r="I64" s="87">
        <v>0</v>
      </c>
      <c r="J64" s="87">
        <v>0</v>
      </c>
      <c r="K64" s="87">
        <v>0</v>
      </c>
      <c r="L64" s="82">
        <v>0</v>
      </c>
      <c r="M64" s="86">
        <f>SUM('Pomoćno T-2_Izvor sredstava_202'!M64,'Pomoćno T-2_Izvor sredstava_202'!U64,'Pomoćno T-2_Izvor sredstava_202'!AC64)</f>
        <v>0</v>
      </c>
      <c r="N64" s="87">
        <f>SUM('Pomoćno T-2_Izvor sredstava_202'!N64,'Pomoćno T-2_Izvor sredstava_202'!V64,'Pomoćno T-2_Izvor sredstava_202'!AD64)</f>
        <v>0</v>
      </c>
      <c r="O64" s="87">
        <f>SUM('Pomoćno T-2_Izvor sredstava_202'!O64,'Pomoćno T-2_Izvor sredstava_202'!W64,'Pomoćno T-2_Izvor sredstava_202'!AE64)</f>
        <v>0</v>
      </c>
      <c r="P64" s="87">
        <f>SUM('Pomoćno T-2_Izvor sredstava_202'!P64,'Pomoćno T-2_Izvor sredstava_202'!X64,'Pomoćno T-2_Izvor sredstava_202'!AF64)</f>
        <v>4134548.3806742765</v>
      </c>
      <c r="Q64" s="87">
        <f>SUM('Pomoćno T-2_Izvor sredstava_202'!Q64,'Pomoćno T-2_Izvor sredstava_202'!Y64,'Pomoćno T-2_Izvor sredstava_202'!AG64)</f>
        <v>0</v>
      </c>
      <c r="R64" s="87">
        <f>SUM('Pomoćno T-2_Izvor sredstava_202'!R64,'Pomoćno T-2_Izvor sredstava_202'!Z64,'Pomoćno T-2_Izvor sredstava_202'!AH64)</f>
        <v>0</v>
      </c>
      <c r="S64" s="87">
        <f>SUM('Pomoćno T-2_Izvor sredstava_202'!S64,'Pomoćno T-2_Izvor sredstava_202'!AA64,'Pomoćno T-2_Izvor sredstava_202'!AI64)</f>
        <v>0</v>
      </c>
      <c r="T64" s="82">
        <f>SUM('Pomoćno T-2_Izvor sredstava_202'!T64,'Pomoćno T-2_Izvor sredstava_202'!AB64,'Pomoćno T-2_Izvor sredstava_202'!AJ64)</f>
        <v>4134548.3806742765</v>
      </c>
    </row>
    <row r="65" spans="1:20" ht="30.75" customHeight="1">
      <c r="A65" s="83" t="s">
        <v>255</v>
      </c>
      <c r="B65" s="84" t="s">
        <v>256</v>
      </c>
      <c r="C65" s="88"/>
      <c r="D65" s="85" t="s">
        <v>139</v>
      </c>
      <c r="E65" s="86">
        <v>0</v>
      </c>
      <c r="F65" s="87">
        <v>0</v>
      </c>
      <c r="G65" s="87">
        <v>0</v>
      </c>
      <c r="H65" s="87">
        <v>0</v>
      </c>
      <c r="I65" s="87">
        <v>0</v>
      </c>
      <c r="J65" s="87">
        <v>0</v>
      </c>
      <c r="K65" s="87">
        <v>0</v>
      </c>
      <c r="L65" s="82">
        <v>0</v>
      </c>
      <c r="M65" s="86">
        <f>SUM('Pomoćno T-2_Izvor sredstava_202'!M65,'Pomoćno T-2_Izvor sredstava_202'!U65,'Pomoćno T-2_Izvor sredstava_202'!AC65)</f>
        <v>0</v>
      </c>
      <c r="N65" s="87">
        <f>SUM('Pomoćno T-2_Izvor sredstava_202'!N65,'Pomoćno T-2_Izvor sredstava_202'!V65,'Pomoćno T-2_Izvor sredstava_202'!AD65)</f>
        <v>0</v>
      </c>
      <c r="O65" s="87">
        <f>SUM('Pomoćno T-2_Izvor sredstava_202'!O65,'Pomoćno T-2_Izvor sredstava_202'!W65,'Pomoćno T-2_Izvor sredstava_202'!AE65)</f>
        <v>0</v>
      </c>
      <c r="P65" s="87">
        <f>SUM('Pomoćno T-2_Izvor sredstava_202'!P65,'Pomoćno T-2_Izvor sredstava_202'!X65,'Pomoćno T-2_Izvor sredstava_202'!AF65)</f>
        <v>663658.08335545531</v>
      </c>
      <c r="Q65" s="87">
        <f>SUM('Pomoćno T-2_Izvor sredstava_202'!Q65,'Pomoćno T-2_Izvor sredstava_202'!Y65,'Pomoćno T-2_Izvor sredstava_202'!AG65)</f>
        <v>0</v>
      </c>
      <c r="R65" s="87">
        <f>SUM('Pomoćno T-2_Izvor sredstava_202'!R65,'Pomoćno T-2_Izvor sredstava_202'!Z65,'Pomoćno T-2_Izvor sredstava_202'!AH65)</f>
        <v>0</v>
      </c>
      <c r="S65" s="87">
        <f>SUM('Pomoćno T-2_Izvor sredstava_202'!S65,'Pomoćno T-2_Izvor sredstava_202'!AA65,'Pomoćno T-2_Izvor sredstava_202'!AI65)</f>
        <v>0</v>
      </c>
      <c r="T65" s="82">
        <f>SUM('Pomoćno T-2_Izvor sredstava_202'!T65,'Pomoćno T-2_Izvor sredstava_202'!AB65,'Pomoćno T-2_Izvor sredstava_202'!AJ65)</f>
        <v>663658.08335545531</v>
      </c>
    </row>
    <row r="66" spans="1:20" ht="30.75" customHeight="1">
      <c r="A66" s="83" t="s">
        <v>257</v>
      </c>
      <c r="B66" s="84" t="s">
        <v>258</v>
      </c>
      <c r="C66" s="88"/>
      <c r="D66" s="85" t="s">
        <v>139</v>
      </c>
      <c r="E66" s="86">
        <v>278736.39500929124</v>
      </c>
      <c r="F66" s="87">
        <v>0</v>
      </c>
      <c r="G66" s="87">
        <v>0</v>
      </c>
      <c r="H66" s="87">
        <v>0</v>
      </c>
      <c r="I66" s="87">
        <v>0</v>
      </c>
      <c r="J66" s="87">
        <v>0</v>
      </c>
      <c r="K66" s="87">
        <v>0</v>
      </c>
      <c r="L66" s="82">
        <v>278736.39500929124</v>
      </c>
      <c r="M66" s="86">
        <f>SUM('Pomoćno T-2_Izvor sredstava_202'!M66,'Pomoćno T-2_Izvor sredstava_202'!U66,'Pomoćno T-2_Izvor sredstava_202'!AC66)</f>
        <v>278736.39500929124</v>
      </c>
      <c r="N66" s="87">
        <f>SUM('Pomoćno T-2_Izvor sredstava_202'!N66,'Pomoćno T-2_Izvor sredstava_202'!V66,'Pomoćno T-2_Izvor sredstava_202'!AD66)</f>
        <v>0</v>
      </c>
      <c r="O66" s="87">
        <f>SUM('Pomoćno T-2_Izvor sredstava_202'!O66,'Pomoćno T-2_Izvor sredstava_202'!W66,'Pomoćno T-2_Izvor sredstava_202'!AE66)</f>
        <v>0</v>
      </c>
      <c r="P66" s="87">
        <f>SUM('Pomoćno T-2_Izvor sredstava_202'!P66,'Pomoćno T-2_Izvor sredstava_202'!X66,'Pomoćno T-2_Izvor sredstava_202'!AF66)</f>
        <v>0</v>
      </c>
      <c r="Q66" s="87">
        <f>SUM('Pomoćno T-2_Izvor sredstava_202'!Q66,'Pomoćno T-2_Izvor sredstava_202'!Y66,'Pomoćno T-2_Izvor sredstava_202'!AG66)</f>
        <v>0</v>
      </c>
      <c r="R66" s="87">
        <f>SUM('Pomoćno T-2_Izvor sredstava_202'!R66,'Pomoćno T-2_Izvor sredstava_202'!Z66,'Pomoćno T-2_Izvor sredstava_202'!AH66)</f>
        <v>0</v>
      </c>
      <c r="S66" s="87">
        <f>SUM('Pomoćno T-2_Izvor sredstava_202'!S66,'Pomoćno T-2_Izvor sredstava_202'!AA66,'Pomoćno T-2_Izvor sredstava_202'!AI66)</f>
        <v>0</v>
      </c>
      <c r="T66" s="82">
        <f>SUM('Pomoćno T-2_Izvor sredstava_202'!T66,'Pomoćno T-2_Izvor sredstava_202'!AB66,'Pomoćno T-2_Izvor sredstava_202'!AJ66)</f>
        <v>278736.39500929124</v>
      </c>
    </row>
    <row r="67" spans="1:20" ht="30.75" customHeight="1">
      <c r="A67" s="83" t="s">
        <v>259</v>
      </c>
      <c r="B67" s="84" t="s">
        <v>260</v>
      </c>
      <c r="C67" s="88" t="s">
        <v>356</v>
      </c>
      <c r="D67" s="85" t="s">
        <v>96</v>
      </c>
      <c r="E67" s="86">
        <v>0</v>
      </c>
      <c r="F67" s="87">
        <v>0</v>
      </c>
      <c r="G67" s="87">
        <v>0</v>
      </c>
      <c r="H67" s="87">
        <v>0</v>
      </c>
      <c r="I67" s="87">
        <v>0</v>
      </c>
      <c r="J67" s="87">
        <v>0</v>
      </c>
      <c r="K67" s="87">
        <v>0</v>
      </c>
      <c r="L67" s="82">
        <v>0</v>
      </c>
      <c r="M67" s="86">
        <f>SUM('Pomoćno T-2_Izvor sredstava_202'!M67,'Pomoćno T-2_Izvor sredstava_202'!U67,'Pomoćno T-2_Izvor sredstava_202'!AC67)</f>
        <v>0</v>
      </c>
      <c r="N67" s="87">
        <f>SUM('Pomoćno T-2_Izvor sredstava_202'!N67,'Pomoćno T-2_Izvor sredstava_202'!V67,'Pomoćno T-2_Izvor sredstava_202'!AD67)</f>
        <v>0</v>
      </c>
      <c r="O67" s="87">
        <f>SUM('Pomoćno T-2_Izvor sredstava_202'!O67,'Pomoćno T-2_Izvor sredstava_202'!W67,'Pomoćno T-2_Izvor sredstava_202'!AE67)</f>
        <v>159290.6</v>
      </c>
      <c r="P67" s="87">
        <f>SUM('Pomoćno T-2_Izvor sredstava_202'!P67,'Pomoćno T-2_Izvor sredstava_202'!X67,'Pomoćno T-2_Izvor sredstava_202'!AF67)</f>
        <v>902646.7</v>
      </c>
      <c r="Q67" s="87">
        <f>SUM('Pomoćno T-2_Izvor sredstava_202'!Q67,'Pomoćno T-2_Izvor sredstava_202'!Y67,'Pomoćno T-2_Izvor sredstava_202'!AG67)</f>
        <v>902646.7</v>
      </c>
      <c r="R67" s="87">
        <f>SUM('Pomoćno T-2_Izvor sredstava_202'!R67,'Pomoćno T-2_Izvor sredstava_202'!Z67,'Pomoćno T-2_Izvor sredstava_202'!AH67)</f>
        <v>0</v>
      </c>
      <c r="S67" s="87">
        <f>SUM('Pomoćno T-2_Izvor sredstava_202'!S67,'Pomoćno T-2_Izvor sredstava_202'!AA67,'Pomoćno T-2_Izvor sredstava_202'!AI67)</f>
        <v>0</v>
      </c>
      <c r="T67" s="82">
        <f>SUM('Pomoćno T-2_Izvor sredstava_202'!T67,'Pomoćno T-2_Izvor sredstava_202'!AB67,'Pomoćno T-2_Izvor sredstava_202'!AJ67)</f>
        <v>1061937.3</v>
      </c>
    </row>
    <row r="68" spans="1:20" ht="30.75" customHeight="1">
      <c r="A68" s="90" t="s">
        <v>261</v>
      </c>
      <c r="B68" s="207" t="s">
        <v>262</v>
      </c>
      <c r="C68" s="204"/>
      <c r="D68" s="205"/>
      <c r="E68" s="91">
        <v>0</v>
      </c>
      <c r="F68" s="92">
        <v>0</v>
      </c>
      <c r="G68" s="92">
        <v>135065.54552694451</v>
      </c>
      <c r="H68" s="92">
        <v>8707242.8245288022</v>
      </c>
      <c r="I68" s="92">
        <v>0</v>
      </c>
      <c r="J68" s="92">
        <v>0</v>
      </c>
      <c r="K68" s="92">
        <v>1990974.2500663658</v>
      </c>
      <c r="L68" s="93">
        <v>10833282.620122112</v>
      </c>
      <c r="M68" s="94">
        <f>SUM('Pomoćno T-2_Izvor sredstava_202'!M68,'Pomoćno T-2_Izvor sredstava_202'!U68,'Pomoćno T-2_Izvor sredstava_202'!AC68)</f>
        <v>0</v>
      </c>
      <c r="N68" s="95">
        <f>SUM('Pomoćno T-2_Izvor sredstava_202'!N68,'Pomoćno T-2_Izvor sredstava_202'!V68,'Pomoćno T-2_Izvor sredstava_202'!AD68)</f>
        <v>0</v>
      </c>
      <c r="O68" s="95">
        <f>SUM('Pomoćno T-2_Izvor sredstava_202'!O68,'Pomoćno T-2_Izvor sredstava_202'!W68,'Pomoćno T-2_Izvor sredstava_202'!AE68)</f>
        <v>135065.54552694451</v>
      </c>
      <c r="P68" s="95">
        <f>SUM('Pomoćno T-2_Izvor sredstava_202'!P68,'Pomoćno T-2_Izvor sredstava_202'!X68,'Pomoćno T-2_Izvor sredstava_202'!AF68)</f>
        <v>8707242.8245288022</v>
      </c>
      <c r="Q68" s="95">
        <f>SUM('Pomoćno T-2_Izvor sredstava_202'!Q68,'Pomoćno T-2_Izvor sredstava_202'!Y68,'Pomoćno T-2_Izvor sredstava_202'!AG68)</f>
        <v>0</v>
      </c>
      <c r="R68" s="95">
        <f>SUM('Pomoćno T-2_Izvor sredstava_202'!R68,'Pomoćno T-2_Izvor sredstava_202'!Z68,'Pomoćno T-2_Izvor sredstava_202'!AH68)</f>
        <v>0</v>
      </c>
      <c r="S68" s="95">
        <f>SUM('Pomoćno T-2_Izvor sredstava_202'!S68,'Pomoćno T-2_Izvor sredstava_202'!AA68,'Pomoćno T-2_Izvor sredstava_202'!AI68)</f>
        <v>1990974.2500663658</v>
      </c>
      <c r="T68" s="93">
        <f>SUM('Pomoćno T-2_Izvor sredstava_202'!T68,'Pomoćno T-2_Izvor sredstava_202'!AB68,'Pomoćno T-2_Izvor sredstava_202'!AJ68)</f>
        <v>10833282.620122112</v>
      </c>
    </row>
    <row r="69" spans="1:20" ht="30.75" customHeight="1">
      <c r="A69" s="79" t="s">
        <v>266</v>
      </c>
      <c r="B69" s="203" t="s">
        <v>267</v>
      </c>
      <c r="C69" s="204"/>
      <c r="D69" s="205"/>
      <c r="E69" s="80">
        <v>0</v>
      </c>
      <c r="F69" s="81">
        <v>0</v>
      </c>
      <c r="G69" s="81">
        <v>135065.54552694451</v>
      </c>
      <c r="H69" s="81">
        <v>8707242.8245288022</v>
      </c>
      <c r="I69" s="81">
        <v>0</v>
      </c>
      <c r="J69" s="81">
        <v>0</v>
      </c>
      <c r="K69" s="81">
        <v>1990974.2500663658</v>
      </c>
      <c r="L69" s="82">
        <v>10833282.620122112</v>
      </c>
      <c r="M69" s="80">
        <f>SUM('Pomoćno T-2_Izvor sredstava_202'!M69,'Pomoćno T-2_Izvor sredstava_202'!U69,'Pomoćno T-2_Izvor sredstava_202'!AC69)</f>
        <v>0</v>
      </c>
      <c r="N69" s="81">
        <f>SUM('Pomoćno T-2_Izvor sredstava_202'!N69,'Pomoćno T-2_Izvor sredstava_202'!V69,'Pomoćno T-2_Izvor sredstava_202'!AD69)</f>
        <v>0</v>
      </c>
      <c r="O69" s="81">
        <f>SUM('Pomoćno T-2_Izvor sredstava_202'!O69,'Pomoćno T-2_Izvor sredstava_202'!W69,'Pomoćno T-2_Izvor sredstava_202'!AE69)</f>
        <v>135065.54552694451</v>
      </c>
      <c r="P69" s="81">
        <f>SUM('Pomoćno T-2_Izvor sredstava_202'!P69,'Pomoćno T-2_Izvor sredstava_202'!X69,'Pomoćno T-2_Izvor sredstava_202'!AF69)</f>
        <v>8707242.8245288022</v>
      </c>
      <c r="Q69" s="81">
        <f>SUM('Pomoćno T-2_Izvor sredstava_202'!Q69,'Pomoćno T-2_Izvor sredstava_202'!Y69,'Pomoćno T-2_Izvor sredstava_202'!AG69)</f>
        <v>0</v>
      </c>
      <c r="R69" s="81">
        <f>SUM('Pomoćno T-2_Izvor sredstava_202'!R69,'Pomoćno T-2_Izvor sredstava_202'!Z69,'Pomoćno T-2_Izvor sredstava_202'!AH69)</f>
        <v>0</v>
      </c>
      <c r="S69" s="81">
        <f>SUM('Pomoćno T-2_Izvor sredstava_202'!S69,'Pomoćno T-2_Izvor sredstava_202'!AA69,'Pomoćno T-2_Izvor sredstava_202'!AI69)</f>
        <v>1990974.2500663658</v>
      </c>
      <c r="T69" s="82">
        <f>SUM('Pomoćno T-2_Izvor sredstava_202'!T69,'Pomoćno T-2_Izvor sredstava_202'!AB69,'Pomoćno T-2_Izvor sredstava_202'!AJ69)</f>
        <v>10833282.620122112</v>
      </c>
    </row>
    <row r="70" spans="1:20" ht="30.75" customHeight="1">
      <c r="A70" s="83" t="s">
        <v>272</v>
      </c>
      <c r="B70" s="84" t="s">
        <v>273</v>
      </c>
      <c r="C70" s="88" t="s">
        <v>360</v>
      </c>
      <c r="D70" s="85" t="s">
        <v>96</v>
      </c>
      <c r="E70" s="86">
        <v>0</v>
      </c>
      <c r="F70" s="87">
        <v>0</v>
      </c>
      <c r="G70" s="87">
        <v>135065.54552694451</v>
      </c>
      <c r="H70" s="87">
        <v>8707242.8245288022</v>
      </c>
      <c r="I70" s="87">
        <v>0</v>
      </c>
      <c r="J70" s="87">
        <v>0</v>
      </c>
      <c r="K70" s="87">
        <v>1990974.2500663658</v>
      </c>
      <c r="L70" s="82">
        <v>10833282.620122112</v>
      </c>
      <c r="M70" s="86">
        <f>SUM('Pomoćno T-2_Izvor sredstava_202'!M70,'Pomoćno T-2_Izvor sredstava_202'!U70,'Pomoćno T-2_Izvor sredstava_202'!AC70)</f>
        <v>0</v>
      </c>
      <c r="N70" s="87">
        <f>SUM('Pomoćno T-2_Izvor sredstava_202'!N70,'Pomoćno T-2_Izvor sredstava_202'!V70,'Pomoćno T-2_Izvor sredstava_202'!AD70)</f>
        <v>0</v>
      </c>
      <c r="O70" s="87">
        <f>SUM('Pomoćno T-2_Izvor sredstava_202'!O70,'Pomoćno T-2_Izvor sredstava_202'!W70,'Pomoćno T-2_Izvor sredstava_202'!AE70)</f>
        <v>135065.54552694451</v>
      </c>
      <c r="P70" s="87">
        <f>SUM('Pomoćno T-2_Izvor sredstava_202'!P70,'Pomoćno T-2_Izvor sredstava_202'!X70,'Pomoćno T-2_Izvor sredstava_202'!AF70)</f>
        <v>8707242.8245288022</v>
      </c>
      <c r="Q70" s="87">
        <f>SUM('Pomoćno T-2_Izvor sredstava_202'!Q70,'Pomoćno T-2_Izvor sredstava_202'!Y70,'Pomoćno T-2_Izvor sredstava_202'!AG70)</f>
        <v>0</v>
      </c>
      <c r="R70" s="87">
        <f>SUM('Pomoćno T-2_Izvor sredstava_202'!R70,'Pomoćno T-2_Izvor sredstava_202'!Z70,'Pomoćno T-2_Izvor sredstava_202'!AH70)</f>
        <v>0</v>
      </c>
      <c r="S70" s="87">
        <f>SUM('Pomoćno T-2_Izvor sredstava_202'!S70,'Pomoćno T-2_Izvor sredstava_202'!AA70,'Pomoćno T-2_Izvor sredstava_202'!AI70)</f>
        <v>1990974.2500663658</v>
      </c>
      <c r="T70" s="82">
        <f>SUM('Pomoćno T-2_Izvor sredstava_202'!T70,'Pomoćno T-2_Izvor sredstava_202'!AB70,'Pomoćno T-2_Izvor sredstava_202'!AJ70)</f>
        <v>10833282.620122112</v>
      </c>
    </row>
    <row r="71" spans="1:20" ht="30.75" customHeight="1">
      <c r="A71" s="90" t="s">
        <v>274</v>
      </c>
      <c r="B71" s="207" t="s">
        <v>275</v>
      </c>
      <c r="C71" s="204"/>
      <c r="D71" s="205"/>
      <c r="E71" s="91">
        <v>0</v>
      </c>
      <c r="F71" s="92">
        <v>0</v>
      </c>
      <c r="G71" s="92">
        <v>66365.808335545531</v>
      </c>
      <c r="H71" s="92">
        <v>199097.42500663659</v>
      </c>
      <c r="I71" s="92">
        <v>0</v>
      </c>
      <c r="J71" s="92">
        <v>0</v>
      </c>
      <c r="K71" s="92">
        <v>0</v>
      </c>
      <c r="L71" s="93">
        <v>265463.23334218212</v>
      </c>
      <c r="M71" s="94">
        <f>SUM('Pomoćno T-2_Izvor sredstava_202'!M71,'Pomoćno T-2_Izvor sredstava_202'!U71,'Pomoćno T-2_Izvor sredstava_202'!AC71)</f>
        <v>26546.32333421821</v>
      </c>
      <c r="N71" s="95">
        <f>SUM('Pomoćno T-2_Izvor sredstava_202'!N71,'Pomoćno T-2_Izvor sredstava_202'!V71,'Pomoćno T-2_Izvor sredstava_202'!AD71)</f>
        <v>0</v>
      </c>
      <c r="O71" s="95">
        <f>SUM('Pomoćno T-2_Izvor sredstava_202'!O71,'Pomoćno T-2_Izvor sredstava_202'!W71,'Pomoćno T-2_Izvor sredstava_202'!AE71)</f>
        <v>132731.61667109106</v>
      </c>
      <c r="P71" s="95">
        <f>SUM('Pomoćno T-2_Izvor sredstava_202'!P71,'Pomoćno T-2_Izvor sredstava_202'!X71,'Pomoćno T-2_Izvor sredstava_202'!AF71)</f>
        <v>3159051.6817095834</v>
      </c>
      <c r="Q71" s="95">
        <f>SUM('Pomoćno T-2_Izvor sredstava_202'!Q71,'Pomoćno T-2_Izvor sredstava_202'!Y71,'Pomoćno T-2_Izvor sredstava_202'!AG71)</f>
        <v>0</v>
      </c>
      <c r="R71" s="95">
        <f>SUM('Pomoćno T-2_Izvor sredstava_202'!R71,'Pomoćno T-2_Izvor sredstava_202'!Z71,'Pomoćno T-2_Izvor sredstava_202'!AH71)</f>
        <v>0</v>
      </c>
      <c r="S71" s="95">
        <f>SUM('Pomoćno T-2_Izvor sredstava_202'!S71,'Pomoćno T-2_Izvor sredstava_202'!AA71,'Pomoćno T-2_Izvor sredstava_202'!AI71)</f>
        <v>448952.06132200686</v>
      </c>
      <c r="T71" s="93">
        <f>SUM('Pomoćno T-2_Izvor sredstava_202'!T71,'Pomoćno T-2_Izvor sredstava_202'!AB71,'Pomoćno T-2_Izvor sredstava_202'!AJ71)</f>
        <v>3767281.6830368992</v>
      </c>
    </row>
    <row r="72" spans="1:20" ht="30.75" customHeight="1">
      <c r="A72" s="79" t="s">
        <v>279</v>
      </c>
      <c r="B72" s="203" t="s">
        <v>280</v>
      </c>
      <c r="C72" s="204"/>
      <c r="D72" s="205"/>
      <c r="E72" s="80">
        <v>0</v>
      </c>
      <c r="F72" s="81">
        <v>0</v>
      </c>
      <c r="G72" s="81">
        <v>0</v>
      </c>
      <c r="H72" s="81">
        <v>0</v>
      </c>
      <c r="I72" s="81">
        <v>0</v>
      </c>
      <c r="J72" s="81">
        <v>0</v>
      </c>
      <c r="K72" s="81">
        <v>0</v>
      </c>
      <c r="L72" s="82">
        <v>0</v>
      </c>
      <c r="M72" s="80">
        <f>SUM('Pomoćno T-2_Izvor sredstava_202'!M72,'Pomoćno T-2_Izvor sredstava_202'!U72,'Pomoćno T-2_Izvor sredstava_202'!AC72)</f>
        <v>0</v>
      </c>
      <c r="N72" s="81">
        <f>SUM('Pomoćno T-2_Izvor sredstava_202'!N72,'Pomoćno T-2_Izvor sredstava_202'!V72,'Pomoćno T-2_Izvor sredstava_202'!AD72)</f>
        <v>0</v>
      </c>
      <c r="O72" s="81">
        <f>SUM('Pomoćno T-2_Izvor sredstava_202'!O72,'Pomoćno T-2_Izvor sredstava_202'!W72,'Pomoćno T-2_Izvor sredstava_202'!AE72)</f>
        <v>0</v>
      </c>
      <c r="P72" s="81">
        <f>SUM('Pomoćno T-2_Izvor sredstava_202'!P72,'Pomoćno T-2_Izvor sredstava_202'!X72,'Pomoćno T-2_Izvor sredstava_202'!AF72)</f>
        <v>1692328.112556411</v>
      </c>
      <c r="Q72" s="81">
        <f>SUM('Pomoćno T-2_Izvor sredstava_202'!Q72,'Pomoćno T-2_Izvor sredstava_202'!Y72,'Pomoćno T-2_Izvor sredstava_202'!AG72)</f>
        <v>0</v>
      </c>
      <c r="R72" s="81">
        <f>SUM('Pomoćno T-2_Izvor sredstava_202'!R72,'Pomoćno T-2_Izvor sredstava_202'!Z72,'Pomoćno T-2_Izvor sredstava_202'!AH72)</f>
        <v>0</v>
      </c>
      <c r="S72" s="81">
        <f>SUM('Pomoćno T-2_Izvor sredstava_202'!S72,'Pomoćno T-2_Izvor sredstava_202'!AA72,'Pomoćno T-2_Izvor sredstava_202'!AI72)</f>
        <v>298646.13750995486</v>
      </c>
      <c r="T72" s="82">
        <f>SUM('Pomoćno T-2_Izvor sredstava_202'!T72,'Pomoćno T-2_Izvor sredstava_202'!AB72,'Pomoćno T-2_Izvor sredstava_202'!AJ72)</f>
        <v>1990974.2500663658</v>
      </c>
    </row>
    <row r="73" spans="1:20" ht="30.75" customHeight="1">
      <c r="A73" s="83" t="s">
        <v>283</v>
      </c>
      <c r="B73" s="84" t="s">
        <v>284</v>
      </c>
      <c r="C73" s="88"/>
      <c r="D73" s="85" t="s">
        <v>285</v>
      </c>
      <c r="E73" s="86">
        <v>0</v>
      </c>
      <c r="F73" s="87">
        <v>0</v>
      </c>
      <c r="G73" s="87">
        <v>0</v>
      </c>
      <c r="H73" s="87">
        <v>0</v>
      </c>
      <c r="I73" s="87">
        <v>0</v>
      </c>
      <c r="J73" s="87">
        <v>0</v>
      </c>
      <c r="K73" s="87">
        <v>0</v>
      </c>
      <c r="L73" s="82">
        <v>0</v>
      </c>
      <c r="M73" s="86">
        <f>SUM('Pomoćno T-2_Izvor sredstava_202'!M73,'Pomoćno T-2_Izvor sredstava_202'!U73,'Pomoćno T-2_Izvor sredstava_202'!AC73)</f>
        <v>0</v>
      </c>
      <c r="N73" s="87">
        <f>SUM('Pomoćno T-2_Izvor sredstava_202'!N73,'Pomoćno T-2_Izvor sredstava_202'!V73,'Pomoćno T-2_Izvor sredstava_202'!AD73)</f>
        <v>0</v>
      </c>
      <c r="O73" s="87">
        <f>SUM('Pomoćno T-2_Izvor sredstava_202'!O73,'Pomoćno T-2_Izvor sredstava_202'!W73,'Pomoćno T-2_Izvor sredstava_202'!AE73)</f>
        <v>0</v>
      </c>
      <c r="P73" s="87">
        <f>SUM('Pomoćno T-2_Izvor sredstava_202'!P73,'Pomoćno T-2_Izvor sredstava_202'!X73,'Pomoćno T-2_Izvor sredstava_202'!AF73)</f>
        <v>0</v>
      </c>
      <c r="Q73" s="87">
        <f>SUM('Pomoćno T-2_Izvor sredstava_202'!Q73,'Pomoćno T-2_Izvor sredstava_202'!Y73,'Pomoćno T-2_Izvor sredstava_202'!AG73)</f>
        <v>0</v>
      </c>
      <c r="R73" s="87">
        <f>SUM('Pomoćno T-2_Izvor sredstava_202'!R73,'Pomoćno T-2_Izvor sredstava_202'!Z73,'Pomoćno T-2_Izvor sredstava_202'!AH73)</f>
        <v>0</v>
      </c>
      <c r="S73" s="87">
        <f>SUM('Pomoćno T-2_Izvor sredstava_202'!S73,'Pomoćno T-2_Izvor sredstava_202'!AA73,'Pomoćno T-2_Izvor sredstava_202'!AI73)</f>
        <v>0</v>
      </c>
      <c r="T73" s="82">
        <f>SUM('Pomoćno T-2_Izvor sredstava_202'!T73,'Pomoćno T-2_Izvor sredstava_202'!AB73,'Pomoćno T-2_Izvor sredstava_202'!AJ73)</f>
        <v>0</v>
      </c>
    </row>
    <row r="74" spans="1:20" ht="30.75" customHeight="1">
      <c r="A74" s="83" t="s">
        <v>286</v>
      </c>
      <c r="B74" s="84" t="s">
        <v>287</v>
      </c>
      <c r="C74" s="88" t="s">
        <v>360</v>
      </c>
      <c r="D74" s="85"/>
      <c r="E74" s="86">
        <v>0</v>
      </c>
      <c r="F74" s="87">
        <v>0</v>
      </c>
      <c r="G74" s="87">
        <v>0</v>
      </c>
      <c r="H74" s="87">
        <v>0</v>
      </c>
      <c r="I74" s="87">
        <v>0</v>
      </c>
      <c r="J74" s="87">
        <v>0</v>
      </c>
      <c r="K74" s="87">
        <v>0</v>
      </c>
      <c r="L74" s="82">
        <v>0</v>
      </c>
      <c r="M74" s="86">
        <f>SUM('Pomoćno T-2_Izvor sredstava_202'!M74,'Pomoćno T-2_Izvor sredstava_202'!U74,'Pomoćno T-2_Izvor sredstava_202'!AC74)</f>
        <v>0</v>
      </c>
      <c r="N74" s="87">
        <f>SUM('Pomoćno T-2_Izvor sredstava_202'!N74,'Pomoćno T-2_Izvor sredstava_202'!V74,'Pomoćno T-2_Izvor sredstava_202'!AD74)</f>
        <v>0</v>
      </c>
      <c r="O74" s="87">
        <f>SUM('Pomoćno T-2_Izvor sredstava_202'!O74,'Pomoćno T-2_Izvor sredstava_202'!W74,'Pomoćno T-2_Izvor sredstava_202'!AE74)</f>
        <v>0</v>
      </c>
      <c r="P74" s="87">
        <f>SUM('Pomoćno T-2_Izvor sredstava_202'!P74,'Pomoćno T-2_Izvor sredstava_202'!X74,'Pomoćno T-2_Izvor sredstava_202'!AF74)</f>
        <v>1692328.112556411</v>
      </c>
      <c r="Q74" s="87">
        <f>SUM('Pomoćno T-2_Izvor sredstava_202'!Q74,'Pomoćno T-2_Izvor sredstava_202'!Y74,'Pomoćno T-2_Izvor sredstava_202'!AG74)</f>
        <v>0</v>
      </c>
      <c r="R74" s="87">
        <f>SUM('Pomoćno T-2_Izvor sredstava_202'!R74,'Pomoćno T-2_Izvor sredstava_202'!Z74,'Pomoćno T-2_Izvor sredstava_202'!AH74)</f>
        <v>0</v>
      </c>
      <c r="S74" s="87">
        <f>SUM('Pomoćno T-2_Izvor sredstava_202'!S74,'Pomoćno T-2_Izvor sredstava_202'!AA74,'Pomoćno T-2_Izvor sredstava_202'!AI74)</f>
        <v>298646.13750995486</v>
      </c>
      <c r="T74" s="82">
        <f>SUM('Pomoćno T-2_Izvor sredstava_202'!T74,'Pomoćno T-2_Izvor sredstava_202'!AB74,'Pomoćno T-2_Izvor sredstava_202'!AJ74)</f>
        <v>1990974.2500663658</v>
      </c>
    </row>
    <row r="75" spans="1:20" ht="30.75" customHeight="1">
      <c r="A75" s="83" t="s">
        <v>288</v>
      </c>
      <c r="B75" s="84" t="s">
        <v>289</v>
      </c>
      <c r="C75" s="88" t="s">
        <v>361</v>
      </c>
      <c r="D75" s="85"/>
      <c r="E75" s="86">
        <v>0</v>
      </c>
      <c r="F75" s="87">
        <v>0</v>
      </c>
      <c r="G75" s="87">
        <v>0</v>
      </c>
      <c r="H75" s="87">
        <v>0</v>
      </c>
      <c r="I75" s="87">
        <v>0</v>
      </c>
      <c r="J75" s="87">
        <v>0</v>
      </c>
      <c r="K75" s="87">
        <v>0</v>
      </c>
      <c r="L75" s="82">
        <v>0</v>
      </c>
      <c r="M75" s="86">
        <f>SUM('Pomoćno T-2_Izvor sredstava_202'!M75,'Pomoćno T-2_Izvor sredstava_202'!U75,'Pomoćno T-2_Izvor sredstava_202'!AC75)</f>
        <v>0</v>
      </c>
      <c r="N75" s="87">
        <f>SUM('Pomoćno T-2_Izvor sredstava_202'!N75,'Pomoćno T-2_Izvor sredstava_202'!V75,'Pomoćno T-2_Izvor sredstava_202'!AD75)</f>
        <v>0</v>
      </c>
      <c r="O75" s="87">
        <f>SUM('Pomoćno T-2_Izvor sredstava_202'!O75,'Pomoćno T-2_Izvor sredstava_202'!W75,'Pomoćno T-2_Izvor sredstava_202'!AE75)</f>
        <v>0</v>
      </c>
      <c r="P75" s="87">
        <f>SUM('Pomoćno T-2_Izvor sredstava_202'!P75,'Pomoćno T-2_Izvor sredstava_202'!X75,'Pomoćno T-2_Izvor sredstava_202'!AF75)</f>
        <v>0</v>
      </c>
      <c r="Q75" s="87">
        <f>SUM('Pomoćno T-2_Izvor sredstava_202'!Q75,'Pomoćno T-2_Izvor sredstava_202'!Y75,'Pomoćno T-2_Izvor sredstava_202'!AG75)</f>
        <v>0</v>
      </c>
      <c r="R75" s="87">
        <f>SUM('Pomoćno T-2_Izvor sredstava_202'!R75,'Pomoćno T-2_Izvor sredstava_202'!Z75,'Pomoćno T-2_Izvor sredstava_202'!AH75)</f>
        <v>0</v>
      </c>
      <c r="S75" s="87">
        <f>SUM('Pomoćno T-2_Izvor sredstava_202'!S75,'Pomoćno T-2_Izvor sredstava_202'!AA75,'Pomoćno T-2_Izvor sredstava_202'!AI75)</f>
        <v>0</v>
      </c>
      <c r="T75" s="82">
        <f>SUM('Pomoćno T-2_Izvor sredstava_202'!T75,'Pomoćno T-2_Izvor sredstava_202'!AB75,'Pomoćno T-2_Izvor sredstava_202'!AJ75)</f>
        <v>0</v>
      </c>
    </row>
    <row r="76" spans="1:20" ht="30.75" customHeight="1">
      <c r="A76" s="79" t="s">
        <v>290</v>
      </c>
      <c r="B76" s="203" t="s">
        <v>291</v>
      </c>
      <c r="C76" s="204"/>
      <c r="D76" s="205"/>
      <c r="E76" s="80">
        <v>0</v>
      </c>
      <c r="F76" s="81">
        <v>0</v>
      </c>
      <c r="G76" s="81">
        <v>66365.808335545531</v>
      </c>
      <c r="H76" s="81">
        <v>199097.42500663659</v>
      </c>
      <c r="I76" s="81">
        <v>0</v>
      </c>
      <c r="J76" s="81">
        <v>0</v>
      </c>
      <c r="K76" s="81">
        <v>0</v>
      </c>
      <c r="L76" s="82">
        <v>265463.23334218212</v>
      </c>
      <c r="M76" s="80">
        <f>SUM('Pomoćno T-2_Izvor sredstava_202'!M76,'Pomoćno T-2_Izvor sredstava_202'!U76,'Pomoćno T-2_Izvor sredstava_202'!AC76)</f>
        <v>26546.32333421821</v>
      </c>
      <c r="N76" s="81">
        <f>SUM('Pomoćno T-2_Izvor sredstava_202'!N76,'Pomoćno T-2_Izvor sredstava_202'!V76,'Pomoćno T-2_Izvor sredstava_202'!AD76)</f>
        <v>0</v>
      </c>
      <c r="O76" s="81">
        <f>SUM('Pomoćno T-2_Izvor sredstava_202'!O76,'Pomoćno T-2_Izvor sredstava_202'!W76,'Pomoćno T-2_Izvor sredstava_202'!AE76)</f>
        <v>132731.61667109106</v>
      </c>
      <c r="P76" s="81">
        <f>SUM('Pomoćno T-2_Izvor sredstava_202'!P76,'Pomoćno T-2_Izvor sredstava_202'!X76,'Pomoćno T-2_Izvor sredstava_202'!AF76)</f>
        <v>1466723.5691531724</v>
      </c>
      <c r="Q76" s="81">
        <f>SUM('Pomoćno T-2_Izvor sredstava_202'!Q76,'Pomoćno T-2_Izvor sredstava_202'!Y76,'Pomoćno T-2_Izvor sredstava_202'!AG76)</f>
        <v>0</v>
      </c>
      <c r="R76" s="81">
        <f>SUM('Pomoćno T-2_Izvor sredstava_202'!R76,'Pomoćno T-2_Izvor sredstava_202'!Z76,'Pomoćno T-2_Izvor sredstava_202'!AH76)</f>
        <v>0</v>
      </c>
      <c r="S76" s="81">
        <f>SUM('Pomoćno T-2_Izvor sredstava_202'!S76,'Pomoćno T-2_Izvor sredstava_202'!AA76,'Pomoćno T-2_Izvor sredstava_202'!AI76)</f>
        <v>150305.92381205203</v>
      </c>
      <c r="T76" s="82">
        <f>SUM('Pomoćno T-2_Izvor sredstava_202'!T76,'Pomoćno T-2_Izvor sredstava_202'!AB76,'Pomoćno T-2_Izvor sredstava_202'!AJ76)</f>
        <v>1776307.4329705336</v>
      </c>
    </row>
    <row r="77" spans="1:20" ht="30.75" customHeight="1">
      <c r="A77" s="83" t="s">
        <v>294</v>
      </c>
      <c r="B77" s="84" t="s">
        <v>295</v>
      </c>
      <c r="C77" s="88"/>
      <c r="D77" s="85" t="s">
        <v>96</v>
      </c>
      <c r="E77" s="86">
        <v>0</v>
      </c>
      <c r="F77" s="87">
        <v>0</v>
      </c>
      <c r="G77" s="87">
        <v>0</v>
      </c>
      <c r="H77" s="87">
        <v>0</v>
      </c>
      <c r="I77" s="87">
        <v>0</v>
      </c>
      <c r="J77" s="87">
        <v>0</v>
      </c>
      <c r="K77" s="87">
        <v>0</v>
      </c>
      <c r="L77" s="82">
        <v>0</v>
      </c>
      <c r="M77" s="86">
        <f>SUM('Pomoćno T-2_Izvor sredstava_202'!M77,'Pomoćno T-2_Izvor sredstava_202'!U77,'Pomoćno T-2_Izvor sredstava_202'!AC77)</f>
        <v>26546.32333421821</v>
      </c>
      <c r="N77" s="87">
        <f>SUM('Pomoćno T-2_Izvor sredstava_202'!N77,'Pomoćno T-2_Izvor sredstava_202'!V77,'Pomoćno T-2_Izvor sredstava_202'!AD77)</f>
        <v>0</v>
      </c>
      <c r="O77" s="87">
        <f>SUM('Pomoćno T-2_Izvor sredstava_202'!O77,'Pomoćno T-2_Izvor sredstava_202'!W77,'Pomoćno T-2_Izvor sredstava_202'!AE77)</f>
        <v>0</v>
      </c>
      <c r="P77" s="87">
        <f>SUM('Pomoćno T-2_Izvor sredstava_202'!P77,'Pomoćno T-2_Izvor sredstava_202'!X77,'Pomoćno T-2_Izvor sredstava_202'!AF77)</f>
        <v>1002162.9108043537</v>
      </c>
      <c r="Q77" s="87">
        <f>SUM('Pomoćno T-2_Izvor sredstava_202'!Q77,'Pomoćno T-2_Izvor sredstava_202'!Y77,'Pomoćno T-2_Izvor sredstava_202'!AG77)</f>
        <v>0</v>
      </c>
      <c r="R77" s="87">
        <f>SUM('Pomoćno T-2_Izvor sredstava_202'!R77,'Pomoćno T-2_Izvor sredstava_202'!Z77,'Pomoćno T-2_Izvor sredstava_202'!AH77)</f>
        <v>0</v>
      </c>
      <c r="S77" s="87">
        <f>SUM('Pomoćno T-2_Izvor sredstava_202'!S77,'Pomoćno T-2_Izvor sredstava_202'!AA77,'Pomoćno T-2_Izvor sredstava_202'!AI77)</f>
        <v>150305.92381205203</v>
      </c>
      <c r="T77" s="82">
        <f>SUM('Pomoćno T-2_Izvor sredstava_202'!T77,'Pomoćno T-2_Izvor sredstava_202'!AB77,'Pomoćno T-2_Izvor sredstava_202'!AJ77)</f>
        <v>1179015.1579506239</v>
      </c>
    </row>
    <row r="78" spans="1:20" ht="30.75" customHeight="1">
      <c r="A78" s="83" t="s">
        <v>296</v>
      </c>
      <c r="B78" s="84" t="s">
        <v>295</v>
      </c>
      <c r="C78" s="88"/>
      <c r="D78" s="85" t="s">
        <v>139</v>
      </c>
      <c r="E78" s="86">
        <v>0</v>
      </c>
      <c r="F78" s="87">
        <v>0</v>
      </c>
      <c r="G78" s="87">
        <v>66365.808335545531</v>
      </c>
      <c r="H78" s="87">
        <v>199097.42500663659</v>
      </c>
      <c r="I78" s="87">
        <v>0</v>
      </c>
      <c r="J78" s="87">
        <v>0</v>
      </c>
      <c r="K78" s="87">
        <v>0</v>
      </c>
      <c r="L78" s="82">
        <v>265463.23334218212</v>
      </c>
      <c r="M78" s="86">
        <f>SUM('Pomoćno T-2_Izvor sredstava_202'!M78,'Pomoćno T-2_Izvor sredstava_202'!U78,'Pomoćno T-2_Izvor sredstava_202'!AC78)</f>
        <v>0</v>
      </c>
      <c r="N78" s="87">
        <f>SUM('Pomoćno T-2_Izvor sredstava_202'!N78,'Pomoćno T-2_Izvor sredstava_202'!V78,'Pomoćno T-2_Izvor sredstava_202'!AD78)</f>
        <v>0</v>
      </c>
      <c r="O78" s="87">
        <f>SUM('Pomoćno T-2_Izvor sredstava_202'!O78,'Pomoćno T-2_Izvor sredstava_202'!W78,'Pomoćno T-2_Izvor sredstava_202'!AE78)</f>
        <v>66365.808335545531</v>
      </c>
      <c r="P78" s="87">
        <f>SUM('Pomoćno T-2_Izvor sredstava_202'!P78,'Pomoćno T-2_Izvor sredstava_202'!X78,'Pomoćno T-2_Izvor sredstava_202'!AF78)</f>
        <v>199097.42500663659</v>
      </c>
      <c r="Q78" s="87">
        <f>SUM('Pomoćno T-2_Izvor sredstava_202'!Q78,'Pomoćno T-2_Izvor sredstava_202'!Y78,'Pomoćno T-2_Izvor sredstava_202'!AG78)</f>
        <v>0</v>
      </c>
      <c r="R78" s="87">
        <f>SUM('Pomoćno T-2_Izvor sredstava_202'!R78,'Pomoćno T-2_Izvor sredstava_202'!Z78,'Pomoćno T-2_Izvor sredstava_202'!AH78)</f>
        <v>0</v>
      </c>
      <c r="S78" s="87">
        <f>SUM('Pomoćno T-2_Izvor sredstava_202'!S78,'Pomoćno T-2_Izvor sredstava_202'!AA78,'Pomoćno T-2_Izvor sredstava_202'!AI78)</f>
        <v>0</v>
      </c>
      <c r="T78" s="82">
        <f>SUM('Pomoćno T-2_Izvor sredstava_202'!T78,'Pomoćno T-2_Izvor sredstava_202'!AB78,'Pomoćno T-2_Izvor sredstava_202'!AJ78)</f>
        <v>265463.23334218212</v>
      </c>
    </row>
    <row r="79" spans="1:20" ht="30.75" customHeight="1">
      <c r="A79" s="83" t="s">
        <v>297</v>
      </c>
      <c r="B79" s="84" t="s">
        <v>298</v>
      </c>
      <c r="C79" s="88"/>
      <c r="D79" s="85" t="s">
        <v>139</v>
      </c>
      <c r="E79" s="86">
        <v>0</v>
      </c>
      <c r="F79" s="87">
        <v>0</v>
      </c>
      <c r="G79" s="87">
        <v>0</v>
      </c>
      <c r="H79" s="87">
        <v>0</v>
      </c>
      <c r="I79" s="87">
        <v>0</v>
      </c>
      <c r="J79" s="87">
        <v>0</v>
      </c>
      <c r="K79" s="87">
        <v>0</v>
      </c>
      <c r="L79" s="82">
        <v>0</v>
      </c>
      <c r="M79" s="86">
        <f>SUM('Pomoćno T-2_Izvor sredstava_202'!M79,'Pomoćno T-2_Izvor sredstava_202'!U79,'Pomoćno T-2_Izvor sredstava_202'!AC79)</f>
        <v>0</v>
      </c>
      <c r="N79" s="87">
        <f>SUM('Pomoćno T-2_Izvor sredstava_202'!N79,'Pomoćno T-2_Izvor sredstava_202'!V79,'Pomoćno T-2_Izvor sredstava_202'!AD79)</f>
        <v>0</v>
      </c>
      <c r="O79" s="87">
        <f>SUM('Pomoćno T-2_Izvor sredstava_202'!O79,'Pomoćno T-2_Izvor sredstava_202'!W79,'Pomoćno T-2_Izvor sredstava_202'!AE79)</f>
        <v>66365.808335545531</v>
      </c>
      <c r="P79" s="87">
        <f>SUM('Pomoćno T-2_Izvor sredstava_202'!P79,'Pomoćno T-2_Izvor sredstava_202'!X79,'Pomoćno T-2_Izvor sredstava_202'!AF79)</f>
        <v>265463.23334218212</v>
      </c>
      <c r="Q79" s="87">
        <f>SUM('Pomoćno T-2_Izvor sredstava_202'!Q79,'Pomoćno T-2_Izvor sredstava_202'!Y79,'Pomoćno T-2_Izvor sredstava_202'!AG79)</f>
        <v>0</v>
      </c>
      <c r="R79" s="87">
        <f>SUM('Pomoćno T-2_Izvor sredstava_202'!R79,'Pomoćno T-2_Izvor sredstava_202'!Z79,'Pomoćno T-2_Izvor sredstava_202'!AH79)</f>
        <v>0</v>
      </c>
      <c r="S79" s="87">
        <f>SUM('Pomoćno T-2_Izvor sredstava_202'!S79,'Pomoćno T-2_Izvor sredstava_202'!AA79,'Pomoćno T-2_Izvor sredstava_202'!AI79)</f>
        <v>0</v>
      </c>
      <c r="T79" s="82">
        <f>SUM('Pomoćno T-2_Izvor sredstava_202'!T79,'Pomoćno T-2_Izvor sredstava_202'!AB79,'Pomoćno T-2_Izvor sredstava_202'!AJ79)</f>
        <v>331829.04167772766</v>
      </c>
    </row>
    <row r="80" spans="1:20" ht="30.75" customHeight="1">
      <c r="A80" s="90" t="s">
        <v>299</v>
      </c>
      <c r="B80" s="207" t="s">
        <v>300</v>
      </c>
      <c r="C80" s="204"/>
      <c r="D80" s="205"/>
      <c r="E80" s="91">
        <v>0</v>
      </c>
      <c r="F80" s="92">
        <v>0</v>
      </c>
      <c r="G80" s="92">
        <v>0</v>
      </c>
      <c r="H80" s="92">
        <v>0</v>
      </c>
      <c r="I80" s="92">
        <v>0</v>
      </c>
      <c r="J80" s="92">
        <v>0</v>
      </c>
      <c r="K80" s="92">
        <v>0</v>
      </c>
      <c r="L80" s="93">
        <v>0</v>
      </c>
      <c r="M80" s="94">
        <f>SUM('Pomoćno T-2_Izvor sredstava_202'!M80,'Pomoćno T-2_Izvor sredstava_202'!U80,'Pomoćno T-2_Izvor sredstava_202'!AC80)</f>
        <v>0</v>
      </c>
      <c r="N80" s="95">
        <f>SUM('Pomoćno T-2_Izvor sredstava_202'!N80,'Pomoćno T-2_Izvor sredstava_202'!V80,'Pomoćno T-2_Izvor sredstava_202'!AD80)</f>
        <v>0</v>
      </c>
      <c r="O80" s="95">
        <f>SUM('Pomoćno T-2_Izvor sredstava_202'!O80,'Pomoćno T-2_Izvor sredstava_202'!W80,'Pomoćno T-2_Izvor sredstava_202'!AE80)</f>
        <v>0</v>
      </c>
      <c r="P80" s="95">
        <f>SUM('Pomoćno T-2_Izvor sredstava_202'!P80,'Pomoćno T-2_Izvor sredstava_202'!X80,'Pomoćno T-2_Izvor sredstava_202'!AF80)</f>
        <v>221219.3611184851</v>
      </c>
      <c r="Q80" s="95">
        <f>SUM('Pomoćno T-2_Izvor sredstava_202'!Q80,'Pomoćno T-2_Izvor sredstava_202'!Y80,'Pomoćno T-2_Izvor sredstava_202'!AG80)</f>
        <v>0</v>
      </c>
      <c r="R80" s="95">
        <f>SUM('Pomoćno T-2_Izvor sredstava_202'!R80,'Pomoćno T-2_Izvor sredstava_202'!Z80,'Pomoćno T-2_Izvor sredstava_202'!AH80)</f>
        <v>0</v>
      </c>
      <c r="S80" s="95">
        <f>SUM('Pomoćno T-2_Izvor sredstava_202'!S80,'Pomoćno T-2_Izvor sredstava_202'!AA80,'Pomoćno T-2_Izvor sredstava_202'!AI80)</f>
        <v>232280.32917440936</v>
      </c>
      <c r="T80" s="93">
        <f>SUM('Pomoćno T-2_Izvor sredstava_202'!T80,'Pomoćno T-2_Izvor sredstava_202'!AB80,'Pomoćno T-2_Izvor sredstava_202'!AJ80)</f>
        <v>453499.69029289449</v>
      </c>
    </row>
    <row r="81" spans="1:20" ht="30.75" customHeight="1">
      <c r="A81" s="79" t="s">
        <v>303</v>
      </c>
      <c r="B81" s="203" t="s">
        <v>304</v>
      </c>
      <c r="C81" s="204"/>
      <c r="D81" s="205"/>
      <c r="E81" s="80">
        <v>0</v>
      </c>
      <c r="F81" s="81">
        <v>0</v>
      </c>
      <c r="G81" s="81">
        <v>0</v>
      </c>
      <c r="H81" s="81">
        <v>0</v>
      </c>
      <c r="I81" s="81">
        <v>0</v>
      </c>
      <c r="J81" s="81">
        <v>0</v>
      </c>
      <c r="K81" s="81">
        <v>0</v>
      </c>
      <c r="L81" s="82">
        <v>0</v>
      </c>
      <c r="M81" s="80">
        <f>SUM('Pomoćno T-2_Izvor sredstava_202'!M81,'Pomoćno T-2_Izvor sredstava_202'!U81,'Pomoćno T-2_Izvor sredstava_202'!AC81)</f>
        <v>0</v>
      </c>
      <c r="N81" s="81">
        <f>SUM('Pomoćno T-2_Izvor sredstava_202'!N81,'Pomoćno T-2_Izvor sredstava_202'!V81,'Pomoćno T-2_Izvor sredstava_202'!AD81)</f>
        <v>0</v>
      </c>
      <c r="O81" s="81">
        <f>SUM('Pomoćno T-2_Izvor sredstava_202'!O81,'Pomoćno T-2_Izvor sredstava_202'!W81,'Pomoćno T-2_Izvor sredstava_202'!AE81)</f>
        <v>0</v>
      </c>
      <c r="P81" s="81">
        <f>SUM('Pomoćno T-2_Izvor sredstava_202'!P81,'Pomoćno T-2_Izvor sredstava_202'!X81,'Pomoćno T-2_Izvor sredstava_202'!AF81)</f>
        <v>221219.3611184851</v>
      </c>
      <c r="Q81" s="81">
        <f>SUM('Pomoćno T-2_Izvor sredstava_202'!Q81,'Pomoćno T-2_Izvor sredstava_202'!Y81,'Pomoćno T-2_Izvor sredstava_202'!AG81)</f>
        <v>0</v>
      </c>
      <c r="R81" s="81">
        <f>SUM('Pomoćno T-2_Izvor sredstava_202'!R81,'Pomoćno T-2_Izvor sredstava_202'!Z81,'Pomoćno T-2_Izvor sredstava_202'!AH81)</f>
        <v>0</v>
      </c>
      <c r="S81" s="81">
        <f>SUM('Pomoćno T-2_Izvor sredstava_202'!S81,'Pomoćno T-2_Izvor sredstava_202'!AA81,'Pomoćno T-2_Izvor sredstava_202'!AI81)</f>
        <v>232280.32917440936</v>
      </c>
      <c r="T81" s="82">
        <f>SUM('Pomoćno T-2_Izvor sredstava_202'!T81,'Pomoćno T-2_Izvor sredstava_202'!AB81,'Pomoćno T-2_Izvor sredstava_202'!AJ81)</f>
        <v>453499.69029289449</v>
      </c>
    </row>
    <row r="82" spans="1:20" ht="30.75" customHeight="1">
      <c r="A82" s="83" t="s">
        <v>307</v>
      </c>
      <c r="B82" s="84" t="s">
        <v>308</v>
      </c>
      <c r="C82" s="88"/>
      <c r="D82" s="85" t="s">
        <v>96</v>
      </c>
      <c r="E82" s="86">
        <v>0</v>
      </c>
      <c r="F82" s="87">
        <v>0</v>
      </c>
      <c r="G82" s="87">
        <v>0</v>
      </c>
      <c r="H82" s="87">
        <v>0</v>
      </c>
      <c r="I82" s="87">
        <v>0</v>
      </c>
      <c r="J82" s="87">
        <v>0</v>
      </c>
      <c r="K82" s="87">
        <v>0</v>
      </c>
      <c r="L82" s="82">
        <v>0</v>
      </c>
      <c r="M82" s="86">
        <f>SUM('Pomoćno T-2_Izvor sredstava_202'!M82,'Pomoćno T-2_Izvor sredstava_202'!U82,'Pomoćno T-2_Izvor sredstava_202'!AC82)</f>
        <v>0</v>
      </c>
      <c r="N82" s="87">
        <f>SUM('Pomoćno T-2_Izvor sredstava_202'!N82,'Pomoćno T-2_Izvor sredstava_202'!V82,'Pomoćno T-2_Izvor sredstava_202'!AD82)</f>
        <v>0</v>
      </c>
      <c r="O82" s="87">
        <f>SUM('Pomoćno T-2_Izvor sredstava_202'!O82,'Pomoćno T-2_Izvor sredstava_202'!W82,'Pomoćno T-2_Izvor sredstava_202'!AE82)</f>
        <v>0</v>
      </c>
      <c r="P82" s="87">
        <f>SUM('Pomoćno T-2_Izvor sredstava_202'!P82,'Pomoćno T-2_Izvor sredstava_202'!X82,'Pomoćno T-2_Izvor sredstava_202'!AF82)</f>
        <v>0</v>
      </c>
      <c r="Q82" s="87">
        <f>SUM('Pomoćno T-2_Izvor sredstava_202'!Q82,'Pomoćno T-2_Izvor sredstava_202'!Y82,'Pomoćno T-2_Izvor sredstava_202'!AG82)</f>
        <v>0</v>
      </c>
      <c r="R82" s="87">
        <f>SUM('Pomoćno T-2_Izvor sredstava_202'!R82,'Pomoćno T-2_Izvor sredstava_202'!Z82,'Pomoćno T-2_Izvor sredstava_202'!AH82)</f>
        <v>0</v>
      </c>
      <c r="S82" s="87">
        <f>SUM('Pomoćno T-2_Izvor sredstava_202'!S82,'Pomoćno T-2_Izvor sredstava_202'!AA82,'Pomoćno T-2_Izvor sredstava_202'!AI82)</f>
        <v>696840.98752322805</v>
      </c>
      <c r="T82" s="82">
        <f>SUM('Pomoćno T-2_Izvor sredstava_202'!T82,'Pomoćno T-2_Izvor sredstava_202'!AB82,'Pomoćno T-2_Izvor sredstava_202'!AJ82)</f>
        <v>696840.98752322805</v>
      </c>
    </row>
    <row r="83" spans="1:20" ht="30.75" customHeight="1">
      <c r="A83" s="83" t="s">
        <v>309</v>
      </c>
      <c r="B83" s="84" t="s">
        <v>310</v>
      </c>
      <c r="C83" s="88"/>
      <c r="D83" s="85" t="s">
        <v>311</v>
      </c>
      <c r="E83" s="86">
        <v>0</v>
      </c>
      <c r="F83" s="87">
        <v>0</v>
      </c>
      <c r="G83" s="87">
        <v>0</v>
      </c>
      <c r="H83" s="87">
        <v>0</v>
      </c>
      <c r="I83" s="87">
        <v>0</v>
      </c>
      <c r="J83" s="87">
        <v>0</v>
      </c>
      <c r="K83" s="87">
        <v>0</v>
      </c>
      <c r="L83" s="82">
        <v>0</v>
      </c>
      <c r="M83" s="86">
        <f>SUM('Pomoćno T-2_Izvor sredstava_202'!M83,'Pomoćno T-2_Izvor sredstava_202'!U83,'Pomoćno T-2_Izvor sredstava_202'!AC83)</f>
        <v>0</v>
      </c>
      <c r="N83" s="87">
        <f>SUM('Pomoćno T-2_Izvor sredstava_202'!N83,'Pomoćno T-2_Izvor sredstava_202'!V83,'Pomoćno T-2_Izvor sredstava_202'!AD83)</f>
        <v>0</v>
      </c>
      <c r="O83" s="87">
        <f>SUM('Pomoćno T-2_Izvor sredstava_202'!O83,'Pomoćno T-2_Izvor sredstava_202'!W83,'Pomoćno T-2_Izvor sredstava_202'!AE83)</f>
        <v>0</v>
      </c>
      <c r="P83" s="87">
        <f>SUM('Pomoćno T-2_Izvor sredstava_202'!P83,'Pomoćno T-2_Izvor sredstava_202'!X83,'Pomoćno T-2_Izvor sredstava_202'!AF83)</f>
        <v>663658.08335545531</v>
      </c>
      <c r="Q83" s="87">
        <f>SUM('Pomoćno T-2_Izvor sredstava_202'!Q83,'Pomoćno T-2_Izvor sredstava_202'!Y83,'Pomoćno T-2_Izvor sredstava_202'!AG83)</f>
        <v>0</v>
      </c>
      <c r="R83" s="87">
        <f>SUM('Pomoćno T-2_Izvor sredstava_202'!R83,'Pomoćno T-2_Izvor sredstava_202'!Z83,'Pomoćno T-2_Izvor sredstava_202'!AH83)</f>
        <v>0</v>
      </c>
      <c r="S83" s="87">
        <f>SUM('Pomoćno T-2_Izvor sredstava_202'!S83,'Pomoćno T-2_Izvor sredstava_202'!AA83,'Pomoćno T-2_Izvor sredstava_202'!AI83)</f>
        <v>0</v>
      </c>
      <c r="T83" s="82">
        <f>SUM('Pomoćno T-2_Izvor sredstava_202'!T83,'Pomoćno T-2_Izvor sredstava_202'!AB83,'Pomoćno T-2_Izvor sredstava_202'!AJ83)</f>
        <v>663658.08335545531</v>
      </c>
    </row>
    <row r="84" spans="1:20" ht="30.75" customHeight="1">
      <c r="A84" s="83" t="s">
        <v>312</v>
      </c>
      <c r="B84" s="84" t="s">
        <v>313</v>
      </c>
      <c r="C84" s="88"/>
      <c r="D84" s="85" t="s">
        <v>188</v>
      </c>
      <c r="E84" s="86">
        <v>0</v>
      </c>
      <c r="F84" s="87">
        <v>0</v>
      </c>
      <c r="G84" s="87">
        <v>0</v>
      </c>
      <c r="H84" s="87">
        <v>0</v>
      </c>
      <c r="I84" s="87">
        <v>0</v>
      </c>
      <c r="J84" s="87">
        <v>0</v>
      </c>
      <c r="K84" s="87">
        <v>0</v>
      </c>
      <c r="L84" s="82">
        <v>0</v>
      </c>
      <c r="M84" s="86">
        <f>SUM('Pomoćno T-2_Izvor sredstava_202'!M84,'Pomoćno T-2_Izvor sredstava_202'!U84,'Pomoćno T-2_Izvor sredstava_202'!AC84)</f>
        <v>0</v>
      </c>
      <c r="N84" s="87">
        <f>SUM('Pomoćno T-2_Izvor sredstava_202'!N84,'Pomoćno T-2_Izvor sredstava_202'!V84,'Pomoćno T-2_Izvor sredstava_202'!AD84)</f>
        <v>0</v>
      </c>
      <c r="O84" s="87">
        <f>SUM('Pomoćno T-2_Izvor sredstava_202'!O84,'Pomoćno T-2_Izvor sredstava_202'!W84,'Pomoćno T-2_Izvor sredstava_202'!AE84)</f>
        <v>0</v>
      </c>
      <c r="P84" s="87">
        <f>SUM('Pomoćno T-2_Izvor sredstava_202'!P84,'Pomoćno T-2_Izvor sredstava_202'!X84,'Pomoćno T-2_Izvor sredstava_202'!AF84)</f>
        <v>0</v>
      </c>
      <c r="Q84" s="87">
        <f>SUM('Pomoćno T-2_Izvor sredstava_202'!Q84,'Pomoćno T-2_Izvor sredstava_202'!Y84,'Pomoćno T-2_Izvor sredstava_202'!AG84)</f>
        <v>0</v>
      </c>
      <c r="R84" s="87">
        <f>SUM('Pomoćno T-2_Izvor sredstava_202'!R84,'Pomoćno T-2_Izvor sredstava_202'!Z84,'Pomoćno T-2_Izvor sredstava_202'!AH84)</f>
        <v>0</v>
      </c>
      <c r="S84" s="87">
        <f>SUM('Pomoćno T-2_Izvor sredstava_202'!S84,'Pomoćno T-2_Izvor sredstava_202'!AA84,'Pomoćno T-2_Izvor sredstava_202'!AI84)</f>
        <v>0</v>
      </c>
      <c r="T84" s="82">
        <f>SUM('Pomoćno T-2_Izvor sredstava_202'!T84,'Pomoćno T-2_Izvor sredstava_202'!AB84,'Pomoćno T-2_Izvor sredstava_202'!AJ84)</f>
        <v>0</v>
      </c>
    </row>
    <row r="85" spans="1:20" ht="30.75" customHeight="1">
      <c r="A85" s="90" t="s">
        <v>314</v>
      </c>
      <c r="B85" s="207" t="s">
        <v>315</v>
      </c>
      <c r="C85" s="204"/>
      <c r="D85" s="205"/>
      <c r="E85" s="91">
        <v>0</v>
      </c>
      <c r="F85" s="92">
        <v>0</v>
      </c>
      <c r="G85" s="92">
        <v>0</v>
      </c>
      <c r="H85" s="92">
        <v>1223752.3228032917</v>
      </c>
      <c r="I85" s="92">
        <v>0</v>
      </c>
      <c r="J85" s="92">
        <v>0</v>
      </c>
      <c r="K85" s="92">
        <v>199097.42500663659</v>
      </c>
      <c r="L85" s="93">
        <v>1422849.7478099284</v>
      </c>
      <c r="M85" s="94">
        <f>SUM('Pomoćno T-2_Izvor sredstava_202'!M85,'Pomoćno T-2_Izvor sredstava_202'!U85,'Pomoćno T-2_Izvor sredstava_202'!AC85)</f>
        <v>0</v>
      </c>
      <c r="N85" s="95">
        <f>SUM('Pomoćno T-2_Izvor sredstava_202'!N85,'Pomoćno T-2_Izvor sredstava_202'!V85,'Pomoćno T-2_Izvor sredstava_202'!AD85)</f>
        <v>0</v>
      </c>
      <c r="O85" s="95">
        <f>SUM('Pomoćno T-2_Izvor sredstava_202'!O85,'Pomoćno T-2_Izvor sredstava_202'!W85,'Pomoćno T-2_Izvor sredstava_202'!AE85)</f>
        <v>663658.08335545531</v>
      </c>
      <c r="P85" s="95">
        <f>SUM('Pomoćno T-2_Izvor sredstava_202'!P85,'Pomoćno T-2_Izvor sredstava_202'!X85,'Pomoćno T-2_Izvor sredstava_202'!AF85)</f>
        <v>3480189.8062118394</v>
      </c>
      <c r="Q85" s="95">
        <f>SUM('Pomoćno T-2_Izvor sredstava_202'!Q85,'Pomoćno T-2_Izvor sredstava_202'!Y85,'Pomoćno T-2_Izvor sredstava_202'!AG85)</f>
        <v>0</v>
      </c>
      <c r="R85" s="95">
        <f>SUM('Pomoćno T-2_Izvor sredstava_202'!R85,'Pomoćno T-2_Izvor sredstava_202'!Z85,'Pomoćno T-2_Izvor sredstava_202'!AH85)</f>
        <v>0</v>
      </c>
      <c r="S85" s="95">
        <f>SUM('Pomoćno T-2_Izvor sredstava_202'!S85,'Pomoćno T-2_Izvor sredstava_202'!AA85,'Pomoćno T-2_Izvor sredstava_202'!AI85)</f>
        <v>597292.27501990972</v>
      </c>
      <c r="T85" s="93">
        <f>SUM('Pomoćno T-2_Izvor sredstava_202'!T85,'Pomoćno T-2_Izvor sredstava_202'!AB85,'Pomoćno T-2_Izvor sredstava_202'!AJ85)</f>
        <v>4741140.1645872053</v>
      </c>
    </row>
    <row r="86" spans="1:20" ht="30.75" customHeight="1">
      <c r="A86" s="79" t="s">
        <v>320</v>
      </c>
      <c r="B86" s="203" t="s">
        <v>321</v>
      </c>
      <c r="C86" s="204"/>
      <c r="D86" s="205"/>
      <c r="E86" s="80">
        <v>0</v>
      </c>
      <c r="F86" s="81">
        <v>0</v>
      </c>
      <c r="G86" s="81">
        <v>0</v>
      </c>
      <c r="H86" s="81">
        <v>95533.581099017785</v>
      </c>
      <c r="I86" s="81">
        <v>0</v>
      </c>
      <c r="J86" s="81">
        <v>0</v>
      </c>
      <c r="K86" s="81">
        <v>0</v>
      </c>
      <c r="L86" s="82">
        <v>95533.581099017785</v>
      </c>
      <c r="M86" s="80">
        <f>SUM('Pomoćno T-2_Izvor sredstava_202'!M86,'Pomoćno T-2_Izvor sredstava_202'!U86,'Pomoćno T-2_Izvor sredstava_202'!AC86)</f>
        <v>0</v>
      </c>
      <c r="N86" s="81">
        <f>SUM('Pomoćno T-2_Izvor sredstava_202'!N86,'Pomoćno T-2_Izvor sredstava_202'!V86,'Pomoćno T-2_Izvor sredstava_202'!AD86)</f>
        <v>0</v>
      </c>
      <c r="O86" s="81">
        <f>SUM('Pomoćno T-2_Izvor sredstava_202'!O86,'Pomoćno T-2_Izvor sredstava_202'!W86,'Pomoćno T-2_Izvor sredstava_202'!AE86)</f>
        <v>663658.08335545531</v>
      </c>
      <c r="P86" s="81">
        <f>SUM('Pomoćno T-2_Izvor sredstava_202'!P86,'Pomoćno T-2_Izvor sredstava_202'!X86,'Pomoćno T-2_Izvor sredstava_202'!AF86)</f>
        <v>95533.581099017785</v>
      </c>
      <c r="Q86" s="81">
        <f>SUM('Pomoćno T-2_Izvor sredstava_202'!Q86,'Pomoćno T-2_Izvor sredstava_202'!Y86,'Pomoćno T-2_Izvor sredstava_202'!AG86)</f>
        <v>0</v>
      </c>
      <c r="R86" s="81">
        <f>SUM('Pomoćno T-2_Izvor sredstava_202'!R86,'Pomoćno T-2_Izvor sredstava_202'!Z86,'Pomoćno T-2_Izvor sredstava_202'!AH86)</f>
        <v>0</v>
      </c>
      <c r="S86" s="81">
        <f>SUM('Pomoćno T-2_Izvor sredstava_202'!S86,'Pomoćno T-2_Izvor sredstava_202'!AA86,'Pomoćno T-2_Izvor sredstava_202'!AI86)</f>
        <v>0</v>
      </c>
      <c r="T86" s="82">
        <f>SUM('Pomoćno T-2_Izvor sredstava_202'!T86,'Pomoćno T-2_Izvor sredstava_202'!AB86,'Pomoćno T-2_Izvor sredstava_202'!AJ86)</f>
        <v>759191.66445447307</v>
      </c>
    </row>
    <row r="87" spans="1:20" ht="30.75" customHeight="1">
      <c r="A87" s="83" t="s">
        <v>324</v>
      </c>
      <c r="B87" s="84" t="s">
        <v>325</v>
      </c>
      <c r="C87" s="88"/>
      <c r="D87" s="85" t="s">
        <v>96</v>
      </c>
      <c r="E87" s="86">
        <v>0</v>
      </c>
      <c r="F87" s="87">
        <v>0</v>
      </c>
      <c r="G87" s="87">
        <v>0</v>
      </c>
      <c r="H87" s="87">
        <v>0</v>
      </c>
      <c r="I87" s="87">
        <v>0</v>
      </c>
      <c r="J87" s="87">
        <v>0</v>
      </c>
      <c r="K87" s="87">
        <v>0</v>
      </c>
      <c r="L87" s="82">
        <v>0</v>
      </c>
      <c r="M87" s="86">
        <f>SUM('Pomoćno T-2_Izvor sredstava_202'!M87,'Pomoćno T-2_Izvor sredstava_202'!U87,'Pomoćno T-2_Izvor sredstava_202'!AC87)</f>
        <v>0</v>
      </c>
      <c r="N87" s="87">
        <f>SUM('Pomoćno T-2_Izvor sredstava_202'!N87,'Pomoćno T-2_Izvor sredstava_202'!V87,'Pomoćno T-2_Izvor sredstava_202'!AD87)</f>
        <v>0</v>
      </c>
      <c r="O87" s="87">
        <f>SUM('Pomoćno T-2_Izvor sredstava_202'!O87,'Pomoćno T-2_Izvor sredstava_202'!W87,'Pomoćno T-2_Izvor sredstava_202'!AE87)</f>
        <v>663658.08335545531</v>
      </c>
      <c r="P87" s="87">
        <f>SUM('Pomoćno T-2_Izvor sredstava_202'!P87,'Pomoćno T-2_Izvor sredstava_202'!X87,'Pomoćno T-2_Izvor sredstava_202'!AF87)</f>
        <v>0</v>
      </c>
      <c r="Q87" s="87">
        <f>SUM('Pomoćno T-2_Izvor sredstava_202'!Q87,'Pomoćno T-2_Izvor sredstava_202'!Y87,'Pomoćno T-2_Izvor sredstava_202'!AG87)</f>
        <v>0</v>
      </c>
      <c r="R87" s="87">
        <f>SUM('Pomoćno T-2_Izvor sredstava_202'!R87,'Pomoćno T-2_Izvor sredstava_202'!Z87,'Pomoćno T-2_Izvor sredstava_202'!AH87)</f>
        <v>0</v>
      </c>
      <c r="S87" s="87">
        <f>SUM('Pomoćno T-2_Izvor sredstava_202'!S87,'Pomoćno T-2_Izvor sredstava_202'!AA87,'Pomoćno T-2_Izvor sredstava_202'!AI87)</f>
        <v>0</v>
      </c>
      <c r="T87" s="82">
        <f>SUM('Pomoćno T-2_Izvor sredstava_202'!T87,'Pomoćno T-2_Izvor sredstava_202'!AB87,'Pomoćno T-2_Izvor sredstava_202'!AJ87)</f>
        <v>663658.08335545531</v>
      </c>
    </row>
    <row r="88" spans="1:20" ht="30.75" customHeight="1">
      <c r="A88" s="83" t="s">
        <v>326</v>
      </c>
      <c r="B88" s="84" t="s">
        <v>327</v>
      </c>
      <c r="C88" s="88" t="s">
        <v>362</v>
      </c>
      <c r="D88" s="85" t="s">
        <v>328</v>
      </c>
      <c r="E88" s="86">
        <v>0</v>
      </c>
      <c r="F88" s="87">
        <v>0</v>
      </c>
      <c r="G88" s="87">
        <v>0</v>
      </c>
      <c r="H88" s="87">
        <v>95533.581099017785</v>
      </c>
      <c r="I88" s="87">
        <v>0</v>
      </c>
      <c r="J88" s="87">
        <v>0</v>
      </c>
      <c r="K88" s="87">
        <v>0</v>
      </c>
      <c r="L88" s="82">
        <v>95533.581099017785</v>
      </c>
      <c r="M88" s="86">
        <f>SUM('Pomoćno T-2_Izvor sredstava_202'!M88,'Pomoćno T-2_Izvor sredstava_202'!U88,'Pomoćno T-2_Izvor sredstava_202'!AC88)</f>
        <v>0</v>
      </c>
      <c r="N88" s="87">
        <f>SUM('Pomoćno T-2_Izvor sredstava_202'!N88,'Pomoćno T-2_Izvor sredstava_202'!V88,'Pomoćno T-2_Izvor sredstava_202'!AD88)</f>
        <v>0</v>
      </c>
      <c r="O88" s="87">
        <f>SUM('Pomoćno T-2_Izvor sredstava_202'!O88,'Pomoćno T-2_Izvor sredstava_202'!W88,'Pomoćno T-2_Izvor sredstava_202'!AE88)</f>
        <v>0</v>
      </c>
      <c r="P88" s="87">
        <f>SUM('Pomoćno T-2_Izvor sredstava_202'!P88,'Pomoćno T-2_Izvor sredstava_202'!X88,'Pomoćno T-2_Izvor sredstava_202'!AF88)</f>
        <v>95533.581099017785</v>
      </c>
      <c r="Q88" s="87">
        <f>SUM('Pomoćno T-2_Izvor sredstava_202'!Q88,'Pomoćno T-2_Izvor sredstava_202'!Y88,'Pomoćno T-2_Izvor sredstava_202'!AG88)</f>
        <v>0</v>
      </c>
      <c r="R88" s="87">
        <f>SUM('Pomoćno T-2_Izvor sredstava_202'!R88,'Pomoćno T-2_Izvor sredstava_202'!Z88,'Pomoćno T-2_Izvor sredstava_202'!AH88)</f>
        <v>0</v>
      </c>
      <c r="S88" s="87">
        <f>SUM('Pomoćno T-2_Izvor sredstava_202'!S88,'Pomoćno T-2_Izvor sredstava_202'!AA88,'Pomoćno T-2_Izvor sredstava_202'!AI88)</f>
        <v>0</v>
      </c>
      <c r="T88" s="82">
        <f>SUM('Pomoćno T-2_Izvor sredstava_202'!T88,'Pomoćno T-2_Izvor sredstava_202'!AB88,'Pomoćno T-2_Izvor sredstava_202'!AJ88)</f>
        <v>95533.581099017785</v>
      </c>
    </row>
    <row r="89" spans="1:20" ht="30.75" customHeight="1">
      <c r="A89" s="79" t="s">
        <v>329</v>
      </c>
      <c r="B89" s="203" t="s">
        <v>330</v>
      </c>
      <c r="C89" s="204"/>
      <c r="D89" s="205"/>
      <c r="E89" s="80">
        <v>0</v>
      </c>
      <c r="F89" s="81">
        <v>0</v>
      </c>
      <c r="G89" s="81">
        <v>0</v>
      </c>
      <c r="H89" s="81">
        <v>1128218.741704274</v>
      </c>
      <c r="I89" s="81">
        <v>0</v>
      </c>
      <c r="J89" s="81">
        <v>0</v>
      </c>
      <c r="K89" s="81">
        <v>199097.42500663659</v>
      </c>
      <c r="L89" s="82">
        <v>1327316.1667109106</v>
      </c>
      <c r="M89" s="80">
        <f>SUM('Pomoćno T-2_Izvor sredstava_202'!M89,'Pomoćno T-2_Izvor sredstava_202'!U89,'Pomoćno T-2_Izvor sredstava_202'!AC89)</f>
        <v>0</v>
      </c>
      <c r="N89" s="81">
        <f>SUM('Pomoćno T-2_Izvor sredstava_202'!N89,'Pomoćno T-2_Izvor sredstava_202'!V89,'Pomoćno T-2_Izvor sredstava_202'!AD89)</f>
        <v>0</v>
      </c>
      <c r="O89" s="81">
        <f>SUM('Pomoćno T-2_Izvor sredstava_202'!O89,'Pomoćno T-2_Izvor sredstava_202'!W89,'Pomoćno T-2_Izvor sredstava_202'!AE89)</f>
        <v>0</v>
      </c>
      <c r="P89" s="81">
        <f>SUM('Pomoćno T-2_Izvor sredstava_202'!P89,'Pomoćno T-2_Izvor sredstava_202'!X89,'Pomoćno T-2_Izvor sredstava_202'!AF89)</f>
        <v>3384656.2251128219</v>
      </c>
      <c r="Q89" s="81">
        <f>SUM('Pomoćno T-2_Izvor sredstava_202'!Q89,'Pomoćno T-2_Izvor sredstava_202'!Y89,'Pomoćno T-2_Izvor sredstava_202'!AG89)</f>
        <v>0</v>
      </c>
      <c r="R89" s="81">
        <f>SUM('Pomoćno T-2_Izvor sredstava_202'!R89,'Pomoćno T-2_Izvor sredstava_202'!Z89,'Pomoćno T-2_Izvor sredstava_202'!AH89)</f>
        <v>0</v>
      </c>
      <c r="S89" s="81">
        <f>SUM('Pomoćno T-2_Izvor sredstava_202'!S89,'Pomoćno T-2_Izvor sredstava_202'!AA89,'Pomoćno T-2_Izvor sredstava_202'!AI89)</f>
        <v>597292.27501990972</v>
      </c>
      <c r="T89" s="82">
        <f>SUM('Pomoćno T-2_Izvor sredstava_202'!T89,'Pomoćno T-2_Izvor sredstava_202'!AB89,'Pomoćno T-2_Izvor sredstava_202'!AJ89)</f>
        <v>3981948.5001327321</v>
      </c>
    </row>
    <row r="90" spans="1:20" ht="30.75" customHeight="1">
      <c r="A90" s="83" t="s">
        <v>333</v>
      </c>
      <c r="B90" s="84" t="s">
        <v>334</v>
      </c>
      <c r="C90" s="88"/>
      <c r="D90" s="85" t="s">
        <v>96</v>
      </c>
      <c r="E90" s="86">
        <v>0</v>
      </c>
      <c r="F90" s="87">
        <v>0</v>
      </c>
      <c r="G90" s="87">
        <v>0</v>
      </c>
      <c r="H90" s="87">
        <v>1128218.741704274</v>
      </c>
      <c r="I90" s="87">
        <v>0</v>
      </c>
      <c r="J90" s="87">
        <v>0</v>
      </c>
      <c r="K90" s="87">
        <v>199097.42500663659</v>
      </c>
      <c r="L90" s="82">
        <v>1327316.1667109106</v>
      </c>
      <c r="M90" s="86">
        <f>SUM('Pomoćno T-2_Izvor sredstava_202'!M90,'Pomoćno T-2_Izvor sredstava_202'!U90,'Pomoćno T-2_Izvor sredstava_202'!AC90)</f>
        <v>0</v>
      </c>
      <c r="N90" s="87">
        <f>SUM('Pomoćno T-2_Izvor sredstava_202'!N90,'Pomoćno T-2_Izvor sredstava_202'!V90,'Pomoćno T-2_Izvor sredstava_202'!AD90)</f>
        <v>0</v>
      </c>
      <c r="O90" s="87">
        <f>SUM('Pomoćno T-2_Izvor sredstava_202'!O90,'Pomoćno T-2_Izvor sredstava_202'!W90,'Pomoćno T-2_Izvor sredstava_202'!AE90)</f>
        <v>0</v>
      </c>
      <c r="P90" s="87">
        <f>SUM('Pomoćno T-2_Izvor sredstava_202'!P90,'Pomoćno T-2_Izvor sredstava_202'!X90,'Pomoćno T-2_Izvor sredstava_202'!AF90)</f>
        <v>3384656.2251128219</v>
      </c>
      <c r="Q90" s="87">
        <f>SUM('Pomoćno T-2_Izvor sredstava_202'!Q90,'Pomoćno T-2_Izvor sredstava_202'!Y90,'Pomoćno T-2_Izvor sredstava_202'!AG90)</f>
        <v>0</v>
      </c>
      <c r="R90" s="87">
        <f>SUM('Pomoćno T-2_Izvor sredstava_202'!R90,'Pomoćno T-2_Izvor sredstava_202'!Z90,'Pomoćno T-2_Izvor sredstava_202'!AH90)</f>
        <v>0</v>
      </c>
      <c r="S90" s="87">
        <f>SUM('Pomoćno T-2_Izvor sredstava_202'!S90,'Pomoćno T-2_Izvor sredstava_202'!AA90,'Pomoćno T-2_Izvor sredstava_202'!AI90)</f>
        <v>597292.27501990972</v>
      </c>
      <c r="T90" s="82">
        <f>SUM('Pomoćno T-2_Izvor sredstava_202'!T90,'Pomoćno T-2_Izvor sredstava_202'!AB90,'Pomoćno T-2_Izvor sredstava_202'!AJ90)</f>
        <v>3981948.5001327321</v>
      </c>
    </row>
    <row r="91" spans="1:20" ht="30.75" customHeight="1">
      <c r="A91" s="103" t="s">
        <v>335</v>
      </c>
      <c r="B91" s="104" t="s">
        <v>336</v>
      </c>
      <c r="C91" s="105"/>
      <c r="D91" s="106" t="s">
        <v>96</v>
      </c>
      <c r="E91" s="96">
        <v>0</v>
      </c>
      <c r="F91" s="97">
        <v>0</v>
      </c>
      <c r="G91" s="97">
        <v>0</v>
      </c>
      <c r="H91" s="97">
        <v>0</v>
      </c>
      <c r="I91" s="97">
        <v>0</v>
      </c>
      <c r="J91" s="97">
        <v>0</v>
      </c>
      <c r="K91" s="97">
        <v>0</v>
      </c>
      <c r="L91" s="107">
        <v>0</v>
      </c>
      <c r="M91" s="96">
        <f>SUM('Pomoćno T-2_Izvor sredstava_202'!M91,'Pomoćno T-2_Izvor sredstava_202'!U91,'Pomoćno T-2_Izvor sredstava_202'!AC91)</f>
        <v>0</v>
      </c>
      <c r="N91" s="97">
        <f>SUM('Pomoćno T-2_Izvor sredstava_202'!N91,'Pomoćno T-2_Izvor sredstava_202'!V91,'Pomoćno T-2_Izvor sredstava_202'!AD91)</f>
        <v>0</v>
      </c>
      <c r="O91" s="97">
        <f>SUM('Pomoćno T-2_Izvor sredstava_202'!O91,'Pomoćno T-2_Izvor sredstava_202'!W91,'Pomoćno T-2_Izvor sredstava_202'!AE91)</f>
        <v>0</v>
      </c>
      <c r="P91" s="97">
        <f>SUM('Pomoćno T-2_Izvor sredstava_202'!P91,'Pomoćno T-2_Izvor sredstava_202'!X91,'Pomoćno T-2_Izvor sredstava_202'!AF91)</f>
        <v>0</v>
      </c>
      <c r="Q91" s="97">
        <f>SUM('Pomoćno T-2_Izvor sredstava_202'!Q91,'Pomoćno T-2_Izvor sredstava_202'!Y91,'Pomoćno T-2_Izvor sredstava_202'!AG91)</f>
        <v>0</v>
      </c>
      <c r="R91" s="97">
        <f>SUM('Pomoćno T-2_Izvor sredstava_202'!R91,'Pomoćno T-2_Izvor sredstava_202'!Z91,'Pomoćno T-2_Izvor sredstava_202'!AH91)</f>
        <v>0</v>
      </c>
      <c r="S91" s="97">
        <f>SUM('Pomoćno T-2_Izvor sredstava_202'!S91,'Pomoćno T-2_Izvor sredstava_202'!AA91,'Pomoćno T-2_Izvor sredstava_202'!AI91)</f>
        <v>0</v>
      </c>
      <c r="T91" s="107">
        <f>SUM('Pomoćno T-2_Izvor sredstava_202'!T91,'Pomoćno T-2_Izvor sredstava_202'!AB91,'Pomoćno T-2_Izvor sredstava_202'!AJ91)</f>
        <v>0</v>
      </c>
    </row>
    <row r="92" spans="1:20" ht="30.75" customHeight="1">
      <c r="A92" s="209" t="s">
        <v>337</v>
      </c>
      <c r="B92" s="210"/>
      <c r="C92" s="210"/>
      <c r="D92" s="211"/>
      <c r="E92" s="108">
        <f t="shared" ref="E92:L92" si="0">SUM(E85,E80,E71,E68,E61,E51,E36,E18,E12,E5)</f>
        <v>305282.71834350948</v>
      </c>
      <c r="F92" s="109">
        <f t="shared" si="0"/>
        <v>7162.5298646137508</v>
      </c>
      <c r="G92" s="109">
        <f t="shared" si="0"/>
        <v>811996.79054950888</v>
      </c>
      <c r="H92" s="109">
        <f t="shared" si="0"/>
        <v>30614903.097955931</v>
      </c>
      <c r="I92" s="109">
        <f t="shared" si="0"/>
        <v>0</v>
      </c>
      <c r="J92" s="109">
        <f t="shared" si="0"/>
        <v>0</v>
      </c>
      <c r="K92" s="109">
        <f t="shared" si="0"/>
        <v>2190071.6750730025</v>
      </c>
      <c r="L92" s="110">
        <f t="shared" si="0"/>
        <v>33929416.811786562</v>
      </c>
      <c r="M92" s="108">
        <f>SUM('Pomoćno T-2_Izvor sredstava_202'!M92,'Pomoćno T-2_Izvor sredstava_202'!U92,'Pomoćno T-2_Izvor sredstava_202'!AC92)</f>
        <v>836528.20669232821</v>
      </c>
      <c r="N92" s="109">
        <f>SUM('Pomoćno T-2_Izvor sredstava_202'!N92,'Pomoćno T-2_Izvor sredstava_202'!V92,'Pomoćno T-2_Izvor sredstava_202'!AD92)</f>
        <v>73528.338200159284</v>
      </c>
      <c r="O92" s="109">
        <f>SUM('Pomoćno T-2_Izvor sredstava_202'!O92,'Pomoćno T-2_Izvor sredstava_202'!W92,'Pomoćno T-2_Izvor sredstava_202'!AE92)</f>
        <v>4757645.1505813645</v>
      </c>
      <c r="P92" s="109">
        <f>SUM('Pomoćno T-2_Izvor sredstava_202'!P92,'Pomoćno T-2_Izvor sredstava_202'!X92,'Pomoćno T-2_Izvor sredstava_202'!AF92)</f>
        <v>66436935.687996641</v>
      </c>
      <c r="Q92" s="109">
        <f>SUM('Pomoćno T-2_Izvor sredstava_202'!Q92,'Pomoćno T-2_Izvor sredstava_202'!Y92,'Pomoćno T-2_Izvor sredstava_202'!AG92)</f>
        <v>7623742.4800000004</v>
      </c>
      <c r="R92" s="109">
        <f>SUM('Pomoćno T-2_Izvor sredstava_202'!R92,'Pomoćno T-2_Izvor sredstava_202'!Z92,'Pomoćno T-2_Izvor sredstava_202'!AH92)</f>
        <v>0</v>
      </c>
      <c r="S92" s="109">
        <f>SUM('Pomoćno T-2_Izvor sredstava_202'!S92,'Pomoćno T-2_Izvor sredstava_202'!AA92,'Pomoćno T-2_Izvor sredstava_202'!AI92)</f>
        <v>3633481.7401114949</v>
      </c>
      <c r="T92" s="110">
        <f>SUM('Pomoćno T-2_Izvor sredstava_202'!T92,'Pomoćno T-2_Izvor sredstava_202'!AB92,'Pomoćno T-2_Izvor sredstava_202'!AJ92)</f>
        <v>75738119.123581991</v>
      </c>
    </row>
  </sheetData>
  <mergeCells count="51">
    <mergeCell ref="R3:R4"/>
    <mergeCell ref="S3:S4"/>
    <mergeCell ref="A1:B1"/>
    <mergeCell ref="E1:L1"/>
    <mergeCell ref="A2:A4"/>
    <mergeCell ref="B2:B4"/>
    <mergeCell ref="C2:C4"/>
    <mergeCell ref="E2:L2"/>
    <mergeCell ref="M2:T2"/>
    <mergeCell ref="T3:T4"/>
    <mergeCell ref="L3:L4"/>
    <mergeCell ref="M3:M4"/>
    <mergeCell ref="N3:N4"/>
    <mergeCell ref="O3:O4"/>
    <mergeCell ref="P3:Q3"/>
    <mergeCell ref="F3:F4"/>
    <mergeCell ref="G3:G4"/>
    <mergeCell ref="H3:I3"/>
    <mergeCell ref="J3:J4"/>
    <mergeCell ref="K3:K4"/>
    <mergeCell ref="B68:D68"/>
    <mergeCell ref="B51:D51"/>
    <mergeCell ref="B52:D52"/>
    <mergeCell ref="B58:D58"/>
    <mergeCell ref="B61:D61"/>
    <mergeCell ref="B62:D62"/>
    <mergeCell ref="B25:D25"/>
    <mergeCell ref="B32:D32"/>
    <mergeCell ref="B36:D36"/>
    <mergeCell ref="B37:D37"/>
    <mergeCell ref="B42:D42"/>
    <mergeCell ref="B12:D12"/>
    <mergeCell ref="B89:D89"/>
    <mergeCell ref="A92:D92"/>
    <mergeCell ref="B69:D69"/>
    <mergeCell ref="B71:D71"/>
    <mergeCell ref="B72:D72"/>
    <mergeCell ref="B76:D76"/>
    <mergeCell ref="B80:D80"/>
    <mergeCell ref="B81:D81"/>
    <mergeCell ref="B85:D85"/>
    <mergeCell ref="B16:D16"/>
    <mergeCell ref="B18:D18"/>
    <mergeCell ref="B19:D19"/>
    <mergeCell ref="D2:D4"/>
    <mergeCell ref="B86:D86"/>
    <mergeCell ref="E3:E4"/>
    <mergeCell ref="B5:D5"/>
    <mergeCell ref="B6:D6"/>
    <mergeCell ref="C9:D9"/>
    <mergeCell ref="B13:D13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32"/>
  <sheetViews>
    <sheetView workbookViewId="0">
      <pane xSplit="3" topLeftCell="N1" activePane="topRight" state="frozen"/>
      <selection pane="topRight" activeCell="X15" sqref="X15"/>
    </sheetView>
  </sheetViews>
  <sheetFormatPr defaultColWidth="12.6640625" defaultRowHeight="15" customHeight="1"/>
  <cols>
    <col min="1" max="1" width="10" customWidth="1"/>
    <col min="2" max="2" width="45.88671875" customWidth="1"/>
    <col min="3" max="3" width="14.6640625" customWidth="1"/>
    <col min="4" max="4" width="15.6640625" customWidth="1"/>
    <col min="5" max="6" width="21.88671875" customWidth="1"/>
    <col min="7" max="8" width="15.44140625" bestFit="1" customWidth="1"/>
    <col min="9" max="22" width="14.6640625" customWidth="1"/>
    <col min="23" max="23" width="11.88671875" customWidth="1"/>
    <col min="24" max="24" width="20.6640625" customWidth="1"/>
  </cols>
  <sheetData>
    <row r="1" spans="1:26" ht="15.75" customHeight="1" thickBot="1">
      <c r="A1" s="236" t="s">
        <v>363</v>
      </c>
      <c r="B1" s="237"/>
      <c r="C1" s="237"/>
      <c r="D1" s="111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50"/>
      <c r="X1" s="113"/>
    </row>
    <row r="2" spans="1:26" ht="15.75" customHeight="1">
      <c r="A2" s="238" t="s">
        <v>364</v>
      </c>
      <c r="B2" s="238" t="s">
        <v>365</v>
      </c>
      <c r="C2" s="238" t="s">
        <v>366</v>
      </c>
      <c r="D2" s="238" t="s">
        <v>367</v>
      </c>
      <c r="E2" s="238" t="s">
        <v>368</v>
      </c>
      <c r="F2" s="238" t="s">
        <v>369</v>
      </c>
      <c r="G2" s="226" t="s">
        <v>370</v>
      </c>
      <c r="H2" s="224"/>
      <c r="I2" s="224"/>
      <c r="J2" s="224"/>
      <c r="K2" s="224"/>
      <c r="L2" s="224"/>
      <c r="M2" s="224"/>
      <c r="N2" s="225"/>
      <c r="O2" s="226" t="s">
        <v>371</v>
      </c>
      <c r="P2" s="224"/>
      <c r="Q2" s="224"/>
      <c r="R2" s="224"/>
      <c r="S2" s="224"/>
      <c r="T2" s="224"/>
      <c r="U2" s="224"/>
      <c r="V2" s="225"/>
      <c r="W2" s="150"/>
      <c r="X2" s="227" t="s">
        <v>372</v>
      </c>
      <c r="Y2" s="278" t="s">
        <v>422</v>
      </c>
      <c r="Z2" s="278" t="s">
        <v>423</v>
      </c>
    </row>
    <row r="3" spans="1:26" ht="15.75" customHeight="1">
      <c r="A3" s="239"/>
      <c r="B3" s="239"/>
      <c r="C3" s="239"/>
      <c r="D3" s="239"/>
      <c r="E3" s="239"/>
      <c r="F3" s="239"/>
      <c r="G3" s="233" t="s">
        <v>342</v>
      </c>
      <c r="H3" s="233" t="s">
        <v>343</v>
      </c>
      <c r="I3" s="233" t="s">
        <v>344</v>
      </c>
      <c r="J3" s="282" t="s">
        <v>373</v>
      </c>
      <c r="K3" s="283"/>
      <c r="L3" s="233" t="s">
        <v>346</v>
      </c>
      <c r="M3" s="233" t="s">
        <v>374</v>
      </c>
      <c r="N3" s="280" t="s">
        <v>375</v>
      </c>
      <c r="O3" s="233" t="s">
        <v>342</v>
      </c>
      <c r="P3" s="223" t="s">
        <v>343</v>
      </c>
      <c r="Q3" s="223" t="s">
        <v>344</v>
      </c>
      <c r="R3" s="230" t="s">
        <v>373</v>
      </c>
      <c r="S3" s="213"/>
      <c r="T3" s="223" t="s">
        <v>346</v>
      </c>
      <c r="U3" s="223" t="s">
        <v>374</v>
      </c>
      <c r="V3" s="231" t="s">
        <v>375</v>
      </c>
      <c r="W3" s="150"/>
      <c r="X3" s="188"/>
      <c r="Y3" s="278"/>
      <c r="Z3" s="278"/>
    </row>
    <row r="4" spans="1:26" ht="15.75" customHeight="1" thickBot="1">
      <c r="A4" s="240"/>
      <c r="B4" s="240"/>
      <c r="C4" s="240"/>
      <c r="D4" s="240"/>
      <c r="E4" s="240"/>
      <c r="F4" s="240"/>
      <c r="G4" s="229"/>
      <c r="H4" s="229"/>
      <c r="I4" s="229"/>
      <c r="J4" s="284" t="s">
        <v>351</v>
      </c>
      <c r="K4" s="284" t="s">
        <v>376</v>
      </c>
      <c r="L4" s="229"/>
      <c r="M4" s="229"/>
      <c r="N4" s="281"/>
      <c r="O4" s="229"/>
      <c r="P4" s="199"/>
      <c r="Q4" s="199"/>
      <c r="R4" s="114" t="s">
        <v>351</v>
      </c>
      <c r="S4" s="114" t="s">
        <v>352</v>
      </c>
      <c r="T4" s="199"/>
      <c r="U4" s="199"/>
      <c r="V4" s="232"/>
      <c r="W4" s="150"/>
      <c r="X4" s="228"/>
      <c r="Y4" s="279"/>
      <c r="Z4" s="279"/>
    </row>
    <row r="5" spans="1:26" ht="26.25" customHeight="1">
      <c r="A5" s="117">
        <v>1</v>
      </c>
      <c r="B5" s="116" t="s">
        <v>420</v>
      </c>
      <c r="C5" s="117" t="s">
        <v>135</v>
      </c>
      <c r="D5" s="117">
        <v>2</v>
      </c>
      <c r="E5" s="115" t="s">
        <v>96</v>
      </c>
      <c r="F5" s="118">
        <f>'Pomoćno T-2_Izvor sredstava_202'!BA20</f>
        <v>1024056.5599999999</v>
      </c>
      <c r="G5" s="119">
        <f>('Pomoćno T-2_Izvor sredstava_202'!M20)</f>
        <v>0</v>
      </c>
      <c r="H5" s="120">
        <f>'Pomoćno T-2_Izvor sredstava_202'!N20</f>
        <v>0</v>
      </c>
      <c r="I5" s="120">
        <f>'Pomoćno T-2_Izvor sredstava_202'!O20</f>
        <v>0</v>
      </c>
      <c r="J5" s="120">
        <f>'Pomoćno T-2_Izvor sredstava_202'!P20</f>
        <v>0</v>
      </c>
      <c r="K5" s="120">
        <f>'Pomoćno T-2_Izvor sredstava_202'!Q20</f>
        <v>0</v>
      </c>
      <c r="L5" s="120">
        <f>'Pomoćno T-2_Izvor sredstava_202'!R20</f>
        <v>0</v>
      </c>
      <c r="M5" s="120">
        <f>'Pomoćno T-2_Izvor sredstava_202'!S20</f>
        <v>0</v>
      </c>
      <c r="N5" s="121">
        <f>'Pomoćno T-2_Izvor sredstava_202'!T20</f>
        <v>0</v>
      </c>
      <c r="O5" s="122">
        <f>SUM('Pomoćno T-2_Izvor sredstava_202'!E20,'Pomoćno T-2_Izvor sredstava_202'!M20,'Pomoćno T-2_Izvor sredstava_202'!U20,'Pomoćno T-2_Izvor sredstava_202'!AC20,'Pomoćno T-2_Izvor sredstava_202'!AK20,'Pomoćno T-2_Izvor sredstava_202'!AS20)</f>
        <v>15565.66</v>
      </c>
      <c r="P5" s="123">
        <f>SUM('Pomoćno T-2_Izvor sredstava_202'!F20,'Pomoćno T-2_Izvor sredstava_202'!N20,'Pomoćno T-2_Izvor sredstava_202'!V20,'Pomoćno T-2_Izvor sredstava_202'!AD20,'Pomoćno T-2_Izvor sredstava_202'!AL20,'Pomoćno T-2_Izvor sredstava_202'!AT20)</f>
        <v>0</v>
      </c>
      <c r="Q5" s="123">
        <f>SUM('Pomoćno T-2_Izvor sredstava_202'!G20,'Pomoćno T-2_Izvor sredstava_202'!O20,'Pomoćno T-2_Izvor sredstava_202'!W20,'Pomoćno T-2_Izvor sredstava_202'!AE20,'Pomoćno T-2_Izvor sredstava_202'!AM20,'Pomoćno T-2_Izvor sredstava_202'!AU20)</f>
        <v>138042.82</v>
      </c>
      <c r="R5" s="123">
        <f>SUM('Pomoćno T-2_Izvor sredstava_202'!H20,'Pomoćno T-2_Izvor sredstava_202'!P20,'Pomoćno T-2_Izvor sredstava_202'!X20,'Pomoćno T-2_Izvor sredstava_202'!AF20,'Pomoćno T-2_Izvor sredstava_202'!AN20,'Pomoćno T-2_Izvor sredstava_202'!AV20)</f>
        <v>870448.08</v>
      </c>
      <c r="S5" s="123">
        <f>SUM('Pomoćno T-2_Izvor sredstava_202'!I20,'Pomoćno T-2_Izvor sredstava_202'!Q20,'Pomoćno T-2_Izvor sredstava_202'!Y20,'Pomoćno T-2_Izvor sredstava_202'!AG20,'Pomoćno T-2_Izvor sredstava_202'!AO20,'Pomoćno T-2_Izvor sredstava_202'!AW20)</f>
        <v>870448.08</v>
      </c>
      <c r="T5" s="123">
        <f>SUM('Pomoćno T-2_Izvor sredstava_202'!J20,'Pomoćno T-2_Izvor sredstava_202'!R20,'Pomoćno T-2_Izvor sredstava_202'!Z20,'Pomoćno T-2_Izvor sredstava_202'!AH20,'Pomoćno T-2_Izvor sredstava_202'!AP20,'Pomoćno T-2_Izvor sredstava_202'!AX20)</f>
        <v>0</v>
      </c>
      <c r="U5" s="123">
        <f>SUM('Pomoćno T-2_Izvor sredstava_202'!K20,'Pomoćno T-2_Izvor sredstava_202'!S20,'Pomoćno T-2_Izvor sredstava_202'!AA20,'Pomoćno T-2_Izvor sredstava_202'!AI20,'Pomoćno T-2_Izvor sredstava_202'!AQ20,'Pomoćno T-2_Izvor sredstava_202'!AY20)</f>
        <v>0</v>
      </c>
      <c r="V5" s="124">
        <f t="shared" ref="V5" si="0">SUM(O5:R5,T5,U5)</f>
        <v>1024056.5599999999</v>
      </c>
      <c r="W5" s="150"/>
      <c r="X5" s="125">
        <f>S5/V5</f>
        <v>0.85000000390603425</v>
      </c>
      <c r="Y5" s="285">
        <f>Q5/V5</f>
        <v>0.1347999958127313</v>
      </c>
      <c r="Z5" s="285">
        <f>O5/V5</f>
        <v>1.5200000281234466E-2</v>
      </c>
    </row>
    <row r="6" spans="1:26" ht="26.25" customHeight="1">
      <c r="A6" s="117">
        <v>2</v>
      </c>
      <c r="B6" s="116" t="s">
        <v>377</v>
      </c>
      <c r="C6" s="117" t="s">
        <v>378</v>
      </c>
      <c r="D6" s="117">
        <v>2</v>
      </c>
      <c r="E6" s="115" t="s">
        <v>139</v>
      </c>
      <c r="F6" s="118">
        <f>'Pomoćno T-2_Izvor sredstava_202'!BA21</f>
        <v>1500000</v>
      </c>
      <c r="G6" s="119">
        <f>'T-2_Izvor sredstava_EUR'!E21</f>
        <v>0</v>
      </c>
      <c r="H6" s="120">
        <f>'T-2_Izvor sredstava_EUR'!F21</f>
        <v>0</v>
      </c>
      <c r="I6" s="120">
        <f>'T-2_Izvor sredstava_EUR'!G21</f>
        <v>0</v>
      </c>
      <c r="J6" s="120">
        <f>'T-2_Izvor sredstava_EUR'!H21</f>
        <v>0</v>
      </c>
      <c r="K6" s="120">
        <f>'T-2_Izvor sredstava_EUR'!I21</f>
        <v>0</v>
      </c>
      <c r="L6" s="120">
        <f>'T-2_Izvor sredstava_EUR'!J21</f>
        <v>0</v>
      </c>
      <c r="M6" s="120">
        <f>'T-2_Izvor sredstava_EUR'!K21</f>
        <v>0</v>
      </c>
      <c r="N6" s="121">
        <f>'T-2_Izvor sredstava_EUR'!L21</f>
        <v>0</v>
      </c>
      <c r="O6" s="122">
        <f>SUM('Pomoćno T-2_Izvor sredstava_202'!E21,'Pomoćno T-2_Izvor sredstava_202'!M21,'Pomoćno T-2_Izvor sredstava_202'!U21,'Pomoćno T-2_Izvor sredstava_202'!AC21,'Pomoćno T-2_Izvor sredstava_202'!AK21,'Pomoćno T-2_Izvor sredstava_202'!AS21)</f>
        <v>0</v>
      </c>
      <c r="P6" s="123">
        <f>SUM('Pomoćno T-2_Izvor sredstava_202'!F21,'Pomoćno T-2_Izvor sredstava_202'!N21,'Pomoćno T-2_Izvor sredstava_202'!V21,'Pomoćno T-2_Izvor sredstava_202'!AD21,'Pomoćno T-2_Izvor sredstava_202'!AL21,'Pomoćno T-2_Izvor sredstava_202'!AT21)</f>
        <v>0</v>
      </c>
      <c r="Q6" s="123">
        <f>SUM('Pomoćno T-2_Izvor sredstava_202'!G21,'Pomoćno T-2_Izvor sredstava_202'!O21,'Pomoćno T-2_Izvor sredstava_202'!W21,'Pomoćno T-2_Izvor sredstava_202'!AE21,'Pomoćno T-2_Izvor sredstava_202'!AM21,'Pomoćno T-2_Izvor sredstava_202'!AU21)</f>
        <v>225000</v>
      </c>
      <c r="R6" s="123">
        <f>SUM('Pomoćno T-2_Izvor sredstava_202'!H21,'Pomoćno T-2_Izvor sredstava_202'!P21,'Pomoćno T-2_Izvor sredstava_202'!X21,'Pomoćno T-2_Izvor sredstava_202'!AF21,'Pomoćno T-2_Izvor sredstava_202'!AO21,'Pomoćno T-2_Izvor sredstava_202'!AV21)</f>
        <v>1275000</v>
      </c>
      <c r="S6" s="123">
        <f>SUM('Pomoćno T-2_Izvor sredstava_202'!I21,'Pomoćno T-2_Izvor sredstava_202'!Q21,'Pomoćno T-2_Izvor sredstava_202'!Y21,'Pomoćno T-2_Izvor sredstava_202'!AG21,'Pomoćno T-2_Izvor sredstava_202'!AO21,'Pomoćno T-2_Izvor sredstava_202'!AW21)</f>
        <v>1275000</v>
      </c>
      <c r="T6" s="123">
        <f>SUM('Pomoćno T-2_Izvor sredstava_202'!J21,'Pomoćno T-2_Izvor sredstava_202'!R21,'Pomoćno T-2_Izvor sredstava_202'!Z21,'Pomoćno T-2_Izvor sredstava_202'!AH21,'Pomoćno T-2_Izvor sredstava_202'!AP21,'Pomoćno T-2_Izvor sredstava_202'!AX21)</f>
        <v>0</v>
      </c>
      <c r="U6" s="123">
        <f>SUM('Pomoćno T-2_Izvor sredstava_202'!K21,'Pomoćno T-2_Izvor sredstava_202'!S21,'Pomoćno T-2_Izvor sredstava_202'!AA21,'Pomoćno T-2_Izvor sredstava_202'!AI21,'Pomoćno T-2_Izvor sredstava_202'!AQ21,'Pomoćno T-2_Izvor sredstava_202'!AY21)</f>
        <v>0</v>
      </c>
      <c r="V6" s="124">
        <f>SUM('Pomoćno T-2_Izvor sredstava_202'!L21,'Pomoćno T-2_Izvor sredstava_202'!T21,'Pomoćno T-2_Izvor sredstava_202'!AB21,'Pomoćno T-2_Izvor sredstava_202'!AJ21,'Pomoćno T-2_Izvor sredstava_202'!AR21,'Pomoćno T-2_Izvor sredstava_202'!AZ21)</f>
        <v>1500000</v>
      </c>
      <c r="W6" s="150"/>
      <c r="X6" s="125">
        <f t="shared" ref="X6:X10" si="1">S6/V6</f>
        <v>0.85</v>
      </c>
      <c r="Y6" s="285">
        <f t="shared" ref="Y6:Y10" si="2">Q6/V6</f>
        <v>0.15</v>
      </c>
      <c r="Z6" s="285">
        <f t="shared" ref="Z6:Z10" si="3">O6/V6</f>
        <v>0</v>
      </c>
    </row>
    <row r="7" spans="1:26" ht="26.25" customHeight="1">
      <c r="A7" s="117">
        <v>3</v>
      </c>
      <c r="B7" s="116" t="s">
        <v>379</v>
      </c>
      <c r="C7" s="117" t="s">
        <v>197</v>
      </c>
      <c r="D7" s="117">
        <v>2</v>
      </c>
      <c r="E7" s="115" t="s">
        <v>96</v>
      </c>
      <c r="F7" s="118">
        <f>'Pomoćno T-2_Izvor sredstava_202'!BA43</f>
        <v>4584000</v>
      </c>
      <c r="G7" s="119">
        <f>'Pomoćno T-2_Izvor sredstava_202'!M43</f>
        <v>0</v>
      </c>
      <c r="H7" s="120">
        <f>'Pomoćno T-2_Izvor sredstava_202'!N43</f>
        <v>0</v>
      </c>
      <c r="I7" s="120">
        <f>'Pomoćno T-2_Izvor sredstava_202'!O43</f>
        <v>0</v>
      </c>
      <c r="J7" s="120">
        <f>'Pomoćno T-2_Izvor sredstava_202'!P43</f>
        <v>0</v>
      </c>
      <c r="K7" s="120">
        <f>'Pomoćno T-2_Izvor sredstava_202'!Q43</f>
        <v>0</v>
      </c>
      <c r="L7" s="120">
        <f>'Pomoćno T-2_Izvor sredstava_202'!R43</f>
        <v>0</v>
      </c>
      <c r="M7" s="120">
        <f>'Pomoćno T-2_Izvor sredstava_202'!S43</f>
        <v>0</v>
      </c>
      <c r="N7" s="121">
        <f>'Pomoćno T-2_Izvor sredstava_202'!T43</f>
        <v>0</v>
      </c>
      <c r="O7" s="122">
        <f>SUM('Pomoćno T-2_Izvor sredstava_202'!F43,'Pomoćno T-2_Izvor sredstava_202'!M43,'Pomoćno T-2_Izvor sredstava_202'!U43,'Pomoćno T-2_Izvor sredstava_202'!AC43,'Pomoćno T-2_Izvor sredstava_202'!AK43,'Pomoćno T-2_Izvor sredstava_202'!AS43)</f>
        <v>0</v>
      </c>
      <c r="P7" s="123">
        <f>SUM('Pomoćno T-2_Izvor sredstava_202'!F43,'Pomoćno T-2_Izvor sredstava_202'!N43,'Pomoćno T-2_Izvor sredstava_202'!V43,'Pomoćno T-2_Izvor sredstava_202'!AD43,'Pomoćno T-2_Izvor sredstava_202'!AL43,'Pomoćno T-2_Izvor sredstava_202'!AT43)</f>
        <v>0</v>
      </c>
      <c r="Q7" s="123">
        <f>SUM('Pomoćno T-2_Izvor sredstava_202'!G43,'Pomoćno T-2_Izvor sredstava_202'!O43,'Pomoćno T-2_Izvor sredstava_202'!W43,'Pomoćno T-2_Izvor sredstava_202'!AE43,'Pomoćno T-2_Izvor sredstava_202'!AM43,'Pomoćno T-2_Izvor sredstava_202'!AU43)</f>
        <v>687600</v>
      </c>
      <c r="R7" s="123">
        <f>SUM('Pomoćno T-2_Izvor sredstava_202'!H43,'Pomoćno T-2_Izvor sredstava_202'!P43,'Pomoćno T-2_Izvor sredstava_202'!X43,'Pomoćno T-2_Izvor sredstava_202'!AF43,'Pomoćno T-2_Izvor sredstava_202'!AN43,'Pomoćno T-2_Izvor sredstava_202'!AV43)</f>
        <v>3896400</v>
      </c>
      <c r="S7" s="123">
        <f>SUM('Pomoćno T-2_Izvor sredstava_202'!I43,'Pomoćno T-2_Izvor sredstava_202'!Q43,'Pomoćno T-2_Izvor sredstava_202'!Y43,'Pomoćno T-2_Izvor sredstava_202'!AG43,'Pomoćno T-2_Izvor sredstava_202'!AO43,'Pomoćno T-2_Izvor sredstava_202'!AW43)</f>
        <v>3896400</v>
      </c>
      <c r="T7" s="123">
        <f>SUM('Pomoćno T-2_Izvor sredstava_202'!J43,'Pomoćno T-2_Izvor sredstava_202'!R43,'Pomoćno T-2_Izvor sredstava_202'!Z43,'Pomoćno T-2_Izvor sredstava_202'!AH43,'Pomoćno T-2_Izvor sredstava_202'!AP43,'Pomoćno T-2_Izvor sredstava_202'!AX43)</f>
        <v>0</v>
      </c>
      <c r="U7" s="123">
        <f>SUM('Pomoćno T-2_Izvor sredstava_202'!K45,'Pomoćno T-2_Izvor sredstava_202'!S45,'Pomoćno T-2_Izvor sredstava_202'!AA45,'Pomoćno T-2_Izvor sredstava_202'!AI45,'Pomoćno T-2_Izvor sredstava_202'!AQ45,'Pomoćno T-2_Izvor sredstava_202'!AY45)</f>
        <v>0</v>
      </c>
      <c r="V7" s="124">
        <f t="shared" ref="V7:V9" si="4">SUM(O7:R7,T7,U7)</f>
        <v>4584000</v>
      </c>
      <c r="W7" s="150"/>
      <c r="X7" s="125">
        <f t="shared" si="1"/>
        <v>0.85</v>
      </c>
      <c r="Y7" s="285">
        <f t="shared" si="2"/>
        <v>0.15</v>
      </c>
      <c r="Z7" s="285">
        <f t="shared" si="3"/>
        <v>0</v>
      </c>
    </row>
    <row r="8" spans="1:26" ht="26.25" customHeight="1">
      <c r="A8" s="117">
        <v>4</v>
      </c>
      <c r="B8" s="116" t="s">
        <v>380</v>
      </c>
      <c r="C8" s="117" t="s">
        <v>199</v>
      </c>
      <c r="D8" s="117">
        <v>2</v>
      </c>
      <c r="E8" s="115" t="s">
        <v>93</v>
      </c>
      <c r="F8" s="118">
        <f>'Pomoćno T-2_Izvor sredstava_202'!BA44</f>
        <v>3395625</v>
      </c>
      <c r="G8" s="119">
        <f>'Pomoćno T-2_Izvor sredstava_202'!M44</f>
        <v>0</v>
      </c>
      <c r="H8" s="120">
        <f>'Pomoćno T-2_Izvor sredstava_202'!N44</f>
        <v>0</v>
      </c>
      <c r="I8" s="120">
        <f>'Pomoćno T-2_Izvor sredstava_202'!O44</f>
        <v>0</v>
      </c>
      <c r="J8" s="120">
        <f>'Pomoćno T-2_Izvor sredstava_202'!P44</f>
        <v>0</v>
      </c>
      <c r="K8" s="120">
        <f>'Pomoćno T-2_Izvor sredstava_202'!Q44</f>
        <v>0</v>
      </c>
      <c r="L8" s="120">
        <f>'Pomoćno T-2_Izvor sredstava_202'!R44</f>
        <v>0</v>
      </c>
      <c r="M8" s="120">
        <f>'Pomoćno T-2_Izvor sredstava_202'!S44</f>
        <v>0</v>
      </c>
      <c r="N8" s="121">
        <f>'Pomoćno T-2_Izvor sredstava_202'!T44</f>
        <v>0</v>
      </c>
      <c r="O8" s="122">
        <f>SUM('Pomoćno T-2_Izvor sredstava_202'!F44,'Pomoćno T-2_Izvor sredstava_202'!M44,'Pomoćno T-2_Izvor sredstava_202'!U44,'Pomoćno T-2_Izvor sredstava_202'!AC44,'Pomoćno T-2_Izvor sredstava_202'!AK44,'Pomoćno T-2_Izvor sredstava_202'!AS44)</f>
        <v>0</v>
      </c>
      <c r="P8" s="123">
        <f>SUM('Pomoćno T-2_Izvor sredstava_202'!G44,'Pomoćno T-2_Izvor sredstava_202'!N44,'Pomoćno T-2_Izvor sredstava_202'!V44,'Pomoćno T-2_Izvor sredstava_202'!AD44,'Pomoćno T-2_Izvor sredstava_202'!AL44,'Pomoćno T-2_Izvor sredstava_202'!AT44)</f>
        <v>0</v>
      </c>
      <c r="Q8" s="123">
        <f>SUM('Pomoćno T-2_Izvor sredstava_202'!H44,'Pomoćno T-2_Izvor sredstava_202'!O44,'Pomoćno T-2_Izvor sredstava_202'!W44,'Pomoćno T-2_Izvor sredstava_202'!AE44,'Pomoćno T-2_Izvor sredstava_202'!AM44,'Pomoćno T-2_Izvor sredstava_202'!AU44)</f>
        <v>509343.76</v>
      </c>
      <c r="R8" s="123">
        <f>SUM('Pomoćno T-2_Izvor sredstava_202'!I44,'Pomoćno T-2_Izvor sredstava_202'!P44,'Pomoćno T-2_Izvor sredstava_202'!X44,'Pomoćno T-2_Izvor sredstava_202'!AF44,'Pomoćno T-2_Izvor sredstava_202'!AN44,'Pomoćno T-2_Izvor sredstava_202'!AV44)</f>
        <v>2886281.24</v>
      </c>
      <c r="S8" s="123">
        <f>SUM('Pomoćno T-2_Izvor sredstava_202'!J44,'Pomoćno T-2_Izvor sredstava_202'!Q44,'Pomoćno T-2_Izvor sredstava_202'!Y44,'Pomoćno T-2_Izvor sredstava_202'!AG44,'Pomoćno T-2_Izvor sredstava_202'!AO44,'Pomoćno T-2_Izvor sredstava_202'!AW44)</f>
        <v>2886281.24</v>
      </c>
      <c r="T8" s="123">
        <f>SUM('Pomoćno T-2_Izvor sredstava_202'!K44,'Pomoćno T-2_Izvor sredstava_202'!R44,'Pomoćno T-2_Izvor sredstava_202'!Z44,'Pomoćno T-2_Izvor sredstava_202'!AH44,'Pomoćno T-2_Izvor sredstava_202'!AP44,'Pomoćno T-2_Izvor sredstava_202'!AX44)</f>
        <v>0</v>
      </c>
      <c r="U8" s="123">
        <f>SUM('Pomoćno T-2_Izvor sredstava_202'!L44,'Pomoćno T-2_Izvor sredstava_202'!S44,'Pomoćno T-2_Izvor sredstava_202'!AA44,'Pomoćno T-2_Izvor sredstava_202'!AI44,'Pomoćno T-2_Izvor sredstava_202'!AQ44,'Pomoćno T-2_Izvor sredstava_202'!AY44)</f>
        <v>0</v>
      </c>
      <c r="V8" s="124">
        <f t="shared" si="4"/>
        <v>3395625</v>
      </c>
      <c r="W8" s="150"/>
      <c r="X8" s="125">
        <f t="shared" si="1"/>
        <v>0.84999999705503415</v>
      </c>
      <c r="Y8" s="285">
        <f t="shared" si="2"/>
        <v>0.15000000294496596</v>
      </c>
      <c r="Z8" s="285">
        <f t="shared" si="3"/>
        <v>0</v>
      </c>
    </row>
    <row r="9" spans="1:26" ht="26.25" customHeight="1">
      <c r="A9" s="117">
        <v>5</v>
      </c>
      <c r="B9" s="116" t="s">
        <v>417</v>
      </c>
      <c r="C9" s="117" t="s">
        <v>207</v>
      </c>
      <c r="D9" s="117">
        <v>2</v>
      </c>
      <c r="E9" s="115" t="s">
        <v>419</v>
      </c>
      <c r="F9" s="130">
        <f>'Pomoćno T-2_Izvor sredstava_202'!BA48</f>
        <v>3786604.9000000004</v>
      </c>
      <c r="G9" s="122">
        <f>'Pomoćno T-2_Izvor sredstava_202'!M48</f>
        <v>0</v>
      </c>
      <c r="H9" s="123">
        <f>'Pomoćno T-2_Izvor sredstava_202'!N48</f>
        <v>0</v>
      </c>
      <c r="I9" s="123">
        <f>'Pomoćno T-2_Izvor sredstava_202'!O48</f>
        <v>0</v>
      </c>
      <c r="J9" s="123">
        <f>'Pomoćno T-2_Izvor sredstava_202'!P48</f>
        <v>0</v>
      </c>
      <c r="K9" s="123">
        <f>'Pomoćno T-2_Izvor sredstava_202'!Q48</f>
        <v>0</v>
      </c>
      <c r="L9" s="123">
        <f>'Pomoćno T-2_Izvor sredstava_202'!R48</f>
        <v>0</v>
      </c>
      <c r="M9" s="123">
        <f>'Pomoćno T-2_Izvor sredstava_202'!S48</f>
        <v>0</v>
      </c>
      <c r="N9" s="124">
        <f>'Pomoćno T-2_Izvor sredstava_202'!T48</f>
        <v>0</v>
      </c>
      <c r="O9" s="122">
        <f>SUM('Pomoćno T-2_Izvor sredstava_202'!E48,'Pomoćno T-2_Izvor sredstava_202'!M48,'Pomoćno T-2_Izvor sredstava_202'!U48,'Pomoćno T-2_Izvor sredstava_202'!AC48,'Pomoćno T-2_Izvor sredstava_202'!AK48,'Pomoćno T-2_Izvor sredstava_202'!AS48)</f>
        <v>102238.34</v>
      </c>
      <c r="P9" s="123">
        <f>SUM('Pomoćno T-2_Izvor sredstava_202'!F48,'Pomoćno T-2_Izvor sredstava_202'!N48,'Pomoćno T-2_Izvor sredstava_202'!V48,'Pomoćno T-2_Izvor sredstava_202'!AD48,'Pomoćno T-2_Izvor sredstava_202'!AL48,'Pomoćno T-2_Izvor sredstava_202'!AT48)</f>
        <v>0</v>
      </c>
      <c r="Q9" s="123">
        <f>SUM('Pomoćno T-2_Izvor sredstava_202'!G48,'Pomoćno T-2_Izvor sredstava_202'!O48,'Pomoćno T-2_Izvor sredstava_202'!W48,'Pomoćno T-2_Izvor sredstava_202'!AE48,'Pomoćno T-2_Izvor sredstava_202'!AM48,'Pomoćno T-2_Izvor sredstava_202'!AU48)</f>
        <v>465752.4</v>
      </c>
      <c r="R9" s="123">
        <f>SUM('Pomoćno T-2_Izvor sredstava_202'!H48,'Pomoćno T-2_Izvor sredstava_202'!P48,'Pomoćno T-2_Izvor sredstava_202'!X48,'Pomoćno T-2_Izvor sredstava_202'!AF48,'Pomoćno T-2_Izvor sredstava_202'!AN48,'Pomoćno T-2_Izvor sredstava_202'!AV48)</f>
        <v>3218614.16</v>
      </c>
      <c r="S9" s="123">
        <f>SUM('Pomoćno T-2_Izvor sredstava_202'!I48,'Pomoćno T-2_Izvor sredstava_202'!Q48,'Pomoćno T-2_Izvor sredstava_202'!Y48,'Pomoćno T-2_Izvor sredstava_202'!AG48,'Pomoćno T-2_Izvor sredstava_202'!AO48,'Pomoćno T-2_Izvor sredstava_202'!AW48)</f>
        <v>3218614.16</v>
      </c>
      <c r="T9" s="123">
        <f>SUM('Pomoćno T-2_Izvor sredstava_202'!J48,'Pomoćno T-2_Izvor sredstava_202'!R48,'Pomoćno T-2_Izvor sredstava_202'!Z48,'Pomoćno T-2_Izvor sredstava_202'!AH48,'Pomoćno T-2_Izvor sredstava_202'!AP48,'Pomoćno T-2_Izvor sredstava_202'!AX48)</f>
        <v>0</v>
      </c>
      <c r="U9" s="123">
        <f>SUM('Pomoćno T-2_Izvor sredstava_202'!K48,'Pomoćno T-2_Izvor sredstava_202'!S48,'Pomoćno T-2_Izvor sredstava_202'!AA48,'Pomoćno T-2_Izvor sredstava_202'!AI48,'Pomoćno T-2_Izvor sredstava_202'!AQ48,'Pomoćno T-2_Izvor sredstava_202'!AY48)</f>
        <v>0</v>
      </c>
      <c r="V9" s="124">
        <f t="shared" si="4"/>
        <v>3786604.9000000004</v>
      </c>
      <c r="W9" s="150"/>
      <c r="X9" s="125">
        <f t="shared" si="1"/>
        <v>0.84999999867955589</v>
      </c>
      <c r="Y9" s="285">
        <f t="shared" si="2"/>
        <v>0.12299999928696019</v>
      </c>
      <c r="Z9" s="285">
        <f t="shared" si="3"/>
        <v>2.7000002033483871E-2</v>
      </c>
    </row>
    <row r="10" spans="1:26" ht="26.25" customHeight="1">
      <c r="A10" s="117">
        <v>6</v>
      </c>
      <c r="B10" s="116" t="s">
        <v>381</v>
      </c>
      <c r="C10" s="117" t="s">
        <v>259</v>
      </c>
      <c r="D10" s="117">
        <v>1</v>
      </c>
      <c r="E10" s="115" t="s">
        <v>96</v>
      </c>
      <c r="F10" s="126">
        <f>'Pomoćno T-2_Izvor sredstava_202'!BA67</f>
        <v>1592905.9500000002</v>
      </c>
      <c r="G10" s="127">
        <f>'Pomoćno T-2_Izvor sredstava_202'!M67</f>
        <v>0</v>
      </c>
      <c r="H10" s="128">
        <f>'Pomoćno T-2_Izvor sredstava_202'!N67</f>
        <v>0</v>
      </c>
      <c r="I10" s="128">
        <f>'Pomoćno T-2_Izvor sredstava_202'!O67</f>
        <v>0</v>
      </c>
      <c r="J10" s="128">
        <f>'Pomoćno T-2_Izvor sredstava_202'!P67</f>
        <v>0</v>
      </c>
      <c r="K10" s="128">
        <f>'Pomoćno T-2_Izvor sredstava_202'!Q67</f>
        <v>0</v>
      </c>
      <c r="L10" s="128">
        <f>'Pomoćno T-2_Izvor sredstava_202'!R67</f>
        <v>0</v>
      </c>
      <c r="M10" s="128">
        <f>'Pomoćno T-2_Izvor sredstava_202'!S67</f>
        <v>0</v>
      </c>
      <c r="N10" s="129">
        <f>'Pomoćno T-2_Izvor sredstava_202'!T67</f>
        <v>0</v>
      </c>
      <c r="O10" s="122">
        <f>SUM('Pomoćno T-2_Izvor sredstava_202'!E67,'Pomoćno T-2_Izvor sredstava_202'!M67,'Pomoćno T-2_Izvor sredstava_202'!U67,'Pomoćno T-2_Izvor sredstava_202'!AC67,'Pomoćno T-2_Izvor sredstava_202'!AK67,'Pomoćno T-2_Izvor sredstava_202'!AS67)</f>
        <v>0</v>
      </c>
      <c r="P10" s="123">
        <f>SUM('Pomoćno T-2_Izvor sredstava_202'!F67,'Pomoćno T-2_Izvor sredstava_202'!N67,'Pomoćno T-2_Izvor sredstava_202'!V67,'Pomoćno T-2_Izvor sredstava_202'!AD67,'Pomoćno T-2_Izvor sredstava_202'!AL67,'Pomoćno T-2_Izvor sredstava_202'!AT67)</f>
        <v>0</v>
      </c>
      <c r="Q10" s="123">
        <f>SUM('Pomoćno T-2_Izvor sredstava_202'!G67,'Pomoćno T-2_Izvor sredstava_202'!O67,'Pomoćno T-2_Izvor sredstava_202'!W67,'Pomoćno T-2_Izvor sredstava_202'!AE67,'Pomoćno T-2_Izvor sredstava_202'!AM67,'Pomoćno T-2_Izvor sredstava_202'!AU67)</f>
        <v>238935.90000000002</v>
      </c>
      <c r="R10" s="123">
        <f>SUM('Pomoćno T-2_Izvor sredstava_202'!H67,'Pomoćno T-2_Izvor sredstava_202'!P67,'Pomoćno T-2_Izvor sredstava_202'!X67,'Pomoćno T-2_Izvor sredstava_202'!AF67,'Pomoćno T-2_Izvor sredstava_202'!AN67,'Pomoćno T-2_Izvor sredstava_202'!AV67)</f>
        <v>1353970.0499999998</v>
      </c>
      <c r="S10" s="123">
        <f>SUM('Pomoćno T-2_Izvor sredstava_202'!I67,'Pomoćno T-2_Izvor sredstava_202'!Q67,'Pomoćno T-2_Izvor sredstava_202'!Y67,'Pomoćno T-2_Izvor sredstava_202'!AG67,'Pomoćno T-2_Izvor sredstava_202'!AO67,'Pomoćno T-2_Izvor sredstava_202'!AW67)</f>
        <v>1353970.0499999998</v>
      </c>
      <c r="T10" s="123">
        <f>SUM('Pomoćno T-2_Izvor sredstava_202'!J67,'Pomoćno T-2_Izvor sredstava_202'!R67,'Pomoćno T-2_Izvor sredstava_202'!Z67,'Pomoćno T-2_Izvor sredstava_202'!AH67,'Pomoćno T-2_Izvor sredstava_202'!AP67,'Pomoćno T-2_Izvor sredstava_202'!AX67)</f>
        <v>0</v>
      </c>
      <c r="U10" s="123">
        <f>SUM('Pomoćno T-2_Izvor sredstava_202'!K67,'Pomoćno T-2_Izvor sredstava_202'!S67,'Pomoćno T-2_Izvor sredstava_202'!AA67,'Pomoćno T-2_Izvor sredstava_202'!AI67,'Pomoćno T-2_Izvor sredstava_202'!AQ67,'Pomoćno T-2_Izvor sredstava_202'!AY67)</f>
        <v>0</v>
      </c>
      <c r="V10" s="124">
        <f>SUM('Pomoćno T-2_Izvor sredstava_202'!L67,'Pomoćno T-2_Izvor sredstava_202'!T67,'Pomoćno T-2_Izvor sredstava_202'!AB67,'Pomoćno T-2_Izvor sredstava_202'!AJ67,'Pomoćno T-2_Izvor sredstava_202'!AR67,'Pomoćno T-2_Izvor sredstava_202'!AZ67)</f>
        <v>1592905.9500000002</v>
      </c>
      <c r="W10" s="150"/>
      <c r="X10" s="125">
        <f t="shared" si="1"/>
        <v>0.84999999529162384</v>
      </c>
      <c r="Y10" s="285">
        <f t="shared" si="2"/>
        <v>0.15000000470837591</v>
      </c>
      <c r="Z10" s="285">
        <f t="shared" si="3"/>
        <v>0</v>
      </c>
    </row>
    <row r="11" spans="1:26" ht="26.25" customHeight="1" thickBot="1">
      <c r="A11" s="131" t="s">
        <v>351</v>
      </c>
      <c r="B11" s="132"/>
      <c r="C11" s="133"/>
      <c r="D11" s="133"/>
      <c r="E11" s="132"/>
      <c r="F11" s="134">
        <f t="shared" ref="F11:V11" si="5">SUM(F5:F10)</f>
        <v>15883192.41</v>
      </c>
      <c r="G11" s="135">
        <f t="shared" si="5"/>
        <v>0</v>
      </c>
      <c r="H11" s="136">
        <f t="shared" si="5"/>
        <v>0</v>
      </c>
      <c r="I11" s="136">
        <f t="shared" si="5"/>
        <v>0</v>
      </c>
      <c r="J11" s="136">
        <f t="shared" si="5"/>
        <v>0</v>
      </c>
      <c r="K11" s="136">
        <f t="shared" si="5"/>
        <v>0</v>
      </c>
      <c r="L11" s="136">
        <f t="shared" si="5"/>
        <v>0</v>
      </c>
      <c r="M11" s="136">
        <f t="shared" si="5"/>
        <v>0</v>
      </c>
      <c r="N11" s="137">
        <f t="shared" si="5"/>
        <v>0</v>
      </c>
      <c r="O11" s="135">
        <f t="shared" si="5"/>
        <v>117804</v>
      </c>
      <c r="P11" s="136">
        <f t="shared" si="5"/>
        <v>0</v>
      </c>
      <c r="Q11" s="136">
        <f t="shared" si="5"/>
        <v>2264674.88</v>
      </c>
      <c r="R11" s="136">
        <f t="shared" si="5"/>
        <v>13500713.530000001</v>
      </c>
      <c r="S11" s="136">
        <f t="shared" si="5"/>
        <v>13500713.530000001</v>
      </c>
      <c r="T11" s="136">
        <f t="shared" si="5"/>
        <v>0</v>
      </c>
      <c r="U11" s="136">
        <f t="shared" si="5"/>
        <v>0</v>
      </c>
      <c r="V11" s="137">
        <f t="shared" si="5"/>
        <v>15883192.41</v>
      </c>
      <c r="W11" s="150"/>
      <c r="X11" s="138"/>
    </row>
    <row r="12" spans="1:26" ht="15.75" customHeight="1" thickBot="1">
      <c r="A12" s="139"/>
      <c r="B12" s="140"/>
      <c r="C12" s="141"/>
      <c r="D12" s="139"/>
      <c r="E12" s="140"/>
      <c r="F12" s="140"/>
      <c r="G12" s="140"/>
      <c r="H12" s="140"/>
      <c r="I12" s="140"/>
      <c r="J12" s="140"/>
      <c r="K12" s="140"/>
      <c r="L12" s="14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</row>
    <row r="13" spans="1:26" ht="15.75" customHeight="1" thickBot="1">
      <c r="A13" s="142"/>
      <c r="B13" s="234" t="s">
        <v>382</v>
      </c>
      <c r="C13" s="235"/>
      <c r="D13" s="144"/>
      <c r="E13" s="145"/>
      <c r="F13" s="146"/>
      <c r="G13" s="146"/>
      <c r="H13" s="146"/>
      <c r="I13" s="146"/>
      <c r="J13" s="146"/>
      <c r="K13" s="146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</row>
    <row r="14" spans="1:26" ht="15.75" customHeight="1" thickBot="1">
      <c r="A14" s="142"/>
      <c r="B14" s="234" t="s">
        <v>383</v>
      </c>
      <c r="C14" s="235"/>
      <c r="D14" s="144"/>
      <c r="E14" s="145"/>
      <c r="F14" s="146"/>
      <c r="G14" s="146"/>
      <c r="H14" s="146"/>
      <c r="I14" s="146"/>
      <c r="J14" s="146"/>
      <c r="K14" s="146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</row>
    <row r="15" spans="1:26" ht="28.5" customHeight="1" thickBot="1">
      <c r="A15" s="142"/>
      <c r="B15" s="234" t="s">
        <v>384</v>
      </c>
      <c r="C15" s="235"/>
      <c r="D15" s="144"/>
      <c r="E15" s="145"/>
      <c r="F15" s="146"/>
      <c r="G15" s="146"/>
      <c r="H15" s="146"/>
      <c r="I15" s="146"/>
      <c r="J15" s="146"/>
      <c r="K15" s="146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</row>
    <row r="16" spans="1:26" ht="15.75" customHeight="1" thickBot="1">
      <c r="A16" s="142"/>
      <c r="B16" s="145"/>
      <c r="C16" s="143"/>
      <c r="D16" s="144"/>
      <c r="E16" s="145"/>
      <c r="F16" s="146"/>
      <c r="G16" s="146"/>
      <c r="H16" s="146"/>
      <c r="I16" s="146"/>
      <c r="J16" s="146"/>
      <c r="K16" s="146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</row>
    <row r="17" spans="1:24" ht="15.75" customHeight="1">
      <c r="A17" s="147"/>
      <c r="B17" s="148"/>
      <c r="C17" s="149"/>
      <c r="D17" s="147"/>
      <c r="E17" s="148"/>
      <c r="F17" s="148"/>
      <c r="G17" s="148"/>
      <c r="H17" s="148"/>
      <c r="I17" s="148"/>
      <c r="J17" s="148"/>
      <c r="K17" s="148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</row>
    <row r="18" spans="1:24" ht="15.75" customHeight="1">
      <c r="A18" s="150"/>
      <c r="B18" s="150"/>
      <c r="C18" s="150"/>
      <c r="D18" s="150"/>
      <c r="E18" s="8"/>
      <c r="F18" s="8"/>
      <c r="G18" s="8"/>
      <c r="H18" s="8"/>
      <c r="I18" s="8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</row>
    <row r="19" spans="1:24" ht="48.6" customHeight="1">
      <c r="A19" s="150"/>
      <c r="B19" s="150"/>
      <c r="C19" s="150"/>
      <c r="D19" s="150"/>
      <c r="E19" s="151" t="s">
        <v>385</v>
      </c>
      <c r="F19" s="151" t="s">
        <v>386</v>
      </c>
      <c r="G19" s="151" t="s">
        <v>387</v>
      </c>
      <c r="H19" s="151" t="s">
        <v>388</v>
      </c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</row>
    <row r="20" spans="1:24" ht="15.75" customHeight="1">
      <c r="A20" s="150"/>
      <c r="B20" s="150"/>
      <c r="C20" s="150"/>
      <c r="D20" s="150"/>
      <c r="E20" s="152" t="s">
        <v>96</v>
      </c>
      <c r="F20" s="153">
        <v>4</v>
      </c>
      <c r="G20" s="154">
        <f>SUM(F5+F7+F9+F10)</f>
        <v>10987567.41</v>
      </c>
      <c r="H20" s="154">
        <f>SUM(S5+S7+S9+S10)</f>
        <v>9339432.2899999991</v>
      </c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</row>
    <row r="21" spans="1:24" ht="15.75" customHeight="1">
      <c r="A21" s="150"/>
      <c r="B21" s="150"/>
      <c r="C21" s="150"/>
      <c r="D21" s="150"/>
      <c r="E21" s="152" t="s">
        <v>139</v>
      </c>
      <c r="F21" s="153">
        <v>1</v>
      </c>
      <c r="G21" s="154">
        <f>SUM(F6:F6)</f>
        <v>1500000</v>
      </c>
      <c r="H21" s="154">
        <f>SUM(S6:S6)</f>
        <v>1275000</v>
      </c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</row>
    <row r="22" spans="1:24" ht="15.75" customHeight="1">
      <c r="A22" s="150"/>
      <c r="B22" s="150"/>
      <c r="C22" s="150"/>
      <c r="D22" s="150"/>
      <c r="E22" s="152" t="s">
        <v>93</v>
      </c>
      <c r="F22" s="153">
        <v>1</v>
      </c>
      <c r="G22" s="154">
        <f>F8</f>
        <v>3395625</v>
      </c>
      <c r="H22" s="154">
        <f>S8</f>
        <v>2886281.24</v>
      </c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</row>
    <row r="23" spans="1:24" ht="15.75" customHeight="1">
      <c r="A23" s="150"/>
      <c r="B23" s="150"/>
      <c r="C23" s="150"/>
      <c r="D23" s="150"/>
      <c r="E23" s="155" t="s">
        <v>351</v>
      </c>
      <c r="F23" s="155"/>
      <c r="G23" s="156">
        <f t="shared" ref="G23:H23" si="6">SUM(G20:G22)</f>
        <v>15883192.41</v>
      </c>
      <c r="H23" s="156">
        <f t="shared" si="6"/>
        <v>13500713.529999999</v>
      </c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</row>
    <row r="24" spans="1:24" ht="15.75" customHeight="1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</row>
    <row r="25" spans="1:24" ht="15.75" customHeight="1">
      <c r="A25" s="150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</row>
    <row r="26" spans="1:24" ht="15.75" customHeight="1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</row>
    <row r="27" spans="1:24" ht="15.75" customHeight="1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</row>
    <row r="28" spans="1:24" ht="15.75" customHeight="1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</row>
    <row r="29" spans="1:24" ht="15.75" customHeight="1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</row>
    <row r="30" spans="1:24" ht="15.75" customHeight="1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</row>
    <row r="31" spans="1:24" ht="15.75" customHeight="1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</row>
    <row r="32" spans="1:24" ht="15.75" customHeight="1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</row>
  </sheetData>
  <mergeCells count="29">
    <mergeCell ref="Y2:Y4"/>
    <mergeCell ref="Z2:Z4"/>
    <mergeCell ref="O3:O4"/>
    <mergeCell ref="B15:C15"/>
    <mergeCell ref="A1:C1"/>
    <mergeCell ref="A2:A4"/>
    <mergeCell ref="B2:B4"/>
    <mergeCell ref="C2:C4"/>
    <mergeCell ref="D2:D4"/>
    <mergeCell ref="E2:E4"/>
    <mergeCell ref="F2:F4"/>
    <mergeCell ref="B13:C13"/>
    <mergeCell ref="B14:C14"/>
    <mergeCell ref="P3:P4"/>
    <mergeCell ref="G2:N2"/>
    <mergeCell ref="O2:V2"/>
    <mergeCell ref="X2:X4"/>
    <mergeCell ref="G3:G4"/>
    <mergeCell ref="H3:H4"/>
    <mergeCell ref="I3:I4"/>
    <mergeCell ref="J3:K3"/>
    <mergeCell ref="Q3:Q4"/>
    <mergeCell ref="R3:S3"/>
    <mergeCell ref="T3:T4"/>
    <mergeCell ref="U3:U4"/>
    <mergeCell ref="V3:V4"/>
    <mergeCell ref="L3:L4"/>
    <mergeCell ref="M3:M4"/>
    <mergeCell ref="N3:N4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BA92"/>
  <sheetViews>
    <sheetView workbookViewId="0">
      <pane xSplit="4" ySplit="4" topLeftCell="W5" activePane="bottomRight" state="frozen"/>
      <selection pane="topRight" activeCell="E1" sqref="E1"/>
      <selection pane="bottomLeft" activeCell="A5" sqref="A5"/>
      <selection pane="bottomRight" activeCell="AE5" activeCellId="2" sqref="O5 W5 AE5"/>
    </sheetView>
  </sheetViews>
  <sheetFormatPr defaultColWidth="12.6640625" defaultRowHeight="15" customHeight="1"/>
  <cols>
    <col min="1" max="1" width="11" customWidth="1"/>
    <col min="2" max="2" width="44.6640625" customWidth="1"/>
    <col min="3" max="4" width="18.6640625" customWidth="1"/>
    <col min="5" max="53" width="12.88671875" customWidth="1"/>
  </cols>
  <sheetData>
    <row r="1" spans="1:53" ht="15.75" customHeight="1">
      <c r="A1" s="241" t="s">
        <v>338</v>
      </c>
      <c r="B1" s="242"/>
      <c r="C1" s="157"/>
      <c r="D1" s="157"/>
      <c r="E1" s="241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158"/>
    </row>
    <row r="2" spans="1:53" ht="15.75" customHeight="1">
      <c r="A2" s="244" t="s">
        <v>67</v>
      </c>
      <c r="B2" s="247" t="s">
        <v>68</v>
      </c>
      <c r="C2" s="247" t="s">
        <v>339</v>
      </c>
      <c r="D2" s="247" t="s">
        <v>69</v>
      </c>
      <c r="E2" s="250" t="s">
        <v>389</v>
      </c>
      <c r="F2" s="243"/>
      <c r="G2" s="251"/>
      <c r="H2" s="243"/>
      <c r="I2" s="243"/>
      <c r="J2" s="243"/>
      <c r="K2" s="243"/>
      <c r="L2" s="252"/>
      <c r="M2" s="250" t="s">
        <v>340</v>
      </c>
      <c r="N2" s="243"/>
      <c r="O2" s="243"/>
      <c r="P2" s="243"/>
      <c r="Q2" s="243"/>
      <c r="R2" s="243"/>
      <c r="S2" s="243"/>
      <c r="T2" s="252"/>
      <c r="U2" s="250" t="s">
        <v>390</v>
      </c>
      <c r="V2" s="243"/>
      <c r="W2" s="243"/>
      <c r="X2" s="243"/>
      <c r="Y2" s="243"/>
      <c r="Z2" s="243"/>
      <c r="AA2" s="243"/>
      <c r="AB2" s="252"/>
      <c r="AC2" s="250" t="s">
        <v>391</v>
      </c>
      <c r="AD2" s="243"/>
      <c r="AE2" s="243"/>
      <c r="AF2" s="243"/>
      <c r="AG2" s="243"/>
      <c r="AH2" s="243"/>
      <c r="AI2" s="243"/>
      <c r="AJ2" s="252"/>
      <c r="AK2" s="250" t="s">
        <v>392</v>
      </c>
      <c r="AL2" s="243"/>
      <c r="AM2" s="243"/>
      <c r="AN2" s="243"/>
      <c r="AO2" s="243"/>
      <c r="AP2" s="243"/>
      <c r="AQ2" s="243"/>
      <c r="AR2" s="252"/>
      <c r="AS2" s="250" t="s">
        <v>393</v>
      </c>
      <c r="AT2" s="243"/>
      <c r="AU2" s="243"/>
      <c r="AV2" s="243"/>
      <c r="AW2" s="243"/>
      <c r="AX2" s="243"/>
      <c r="AY2" s="243"/>
      <c r="AZ2" s="252"/>
      <c r="BA2" s="256" t="s">
        <v>394</v>
      </c>
    </row>
    <row r="3" spans="1:53" ht="31.5" customHeight="1">
      <c r="A3" s="245"/>
      <c r="B3" s="248"/>
      <c r="C3" s="248"/>
      <c r="D3" s="248"/>
      <c r="E3" s="247" t="s">
        <v>342</v>
      </c>
      <c r="F3" s="267" t="s">
        <v>343</v>
      </c>
      <c r="G3" s="263" t="s">
        <v>344</v>
      </c>
      <c r="H3" s="250" t="s">
        <v>349</v>
      </c>
      <c r="I3" s="252"/>
      <c r="J3" s="254" t="s">
        <v>346</v>
      </c>
      <c r="K3" s="247" t="s">
        <v>347</v>
      </c>
      <c r="L3" s="253" t="s">
        <v>395</v>
      </c>
      <c r="M3" s="247" t="s">
        <v>342</v>
      </c>
      <c r="N3" s="247" t="s">
        <v>343</v>
      </c>
      <c r="O3" s="247" t="s">
        <v>344</v>
      </c>
      <c r="P3" s="250" t="s">
        <v>345</v>
      </c>
      <c r="Q3" s="252"/>
      <c r="R3" s="247" t="s">
        <v>346</v>
      </c>
      <c r="S3" s="247" t="s">
        <v>347</v>
      </c>
      <c r="T3" s="253" t="s">
        <v>348</v>
      </c>
      <c r="U3" s="247" t="s">
        <v>342</v>
      </c>
      <c r="V3" s="247" t="s">
        <v>343</v>
      </c>
      <c r="W3" s="265" t="s">
        <v>344</v>
      </c>
      <c r="X3" s="266" t="s">
        <v>349</v>
      </c>
      <c r="Y3" s="185"/>
      <c r="Z3" s="254" t="s">
        <v>346</v>
      </c>
      <c r="AA3" s="247" t="s">
        <v>347</v>
      </c>
      <c r="AB3" s="253" t="s">
        <v>396</v>
      </c>
      <c r="AC3" s="247" t="s">
        <v>342</v>
      </c>
      <c r="AD3" s="247" t="s">
        <v>343</v>
      </c>
      <c r="AE3" s="247" t="s">
        <v>344</v>
      </c>
      <c r="AF3" s="250" t="s">
        <v>345</v>
      </c>
      <c r="AG3" s="252"/>
      <c r="AH3" s="247" t="s">
        <v>346</v>
      </c>
      <c r="AI3" s="247" t="s">
        <v>347</v>
      </c>
      <c r="AJ3" s="253" t="s">
        <v>397</v>
      </c>
      <c r="AK3" s="247" t="s">
        <v>342</v>
      </c>
      <c r="AL3" s="247" t="s">
        <v>343</v>
      </c>
      <c r="AM3" s="247" t="s">
        <v>344</v>
      </c>
      <c r="AN3" s="250" t="s">
        <v>349</v>
      </c>
      <c r="AO3" s="252"/>
      <c r="AP3" s="247" t="s">
        <v>346</v>
      </c>
      <c r="AQ3" s="247" t="s">
        <v>347</v>
      </c>
      <c r="AR3" s="253" t="s">
        <v>398</v>
      </c>
      <c r="AS3" s="247" t="s">
        <v>342</v>
      </c>
      <c r="AT3" s="247" t="s">
        <v>343</v>
      </c>
      <c r="AU3" s="247" t="s">
        <v>344</v>
      </c>
      <c r="AV3" s="250" t="s">
        <v>345</v>
      </c>
      <c r="AW3" s="252"/>
      <c r="AX3" s="247" t="s">
        <v>346</v>
      </c>
      <c r="AY3" s="247" t="s">
        <v>347</v>
      </c>
      <c r="AZ3" s="253" t="s">
        <v>399</v>
      </c>
      <c r="BA3" s="245"/>
    </row>
    <row r="4" spans="1:53" ht="24" customHeight="1">
      <c r="A4" s="246"/>
      <c r="B4" s="249"/>
      <c r="C4" s="249"/>
      <c r="D4" s="249"/>
      <c r="E4" s="249"/>
      <c r="F4" s="268"/>
      <c r="G4" s="264"/>
      <c r="H4" s="159" t="s">
        <v>351</v>
      </c>
      <c r="I4" s="159" t="s">
        <v>352</v>
      </c>
      <c r="J4" s="255"/>
      <c r="K4" s="249"/>
      <c r="L4" s="249"/>
      <c r="M4" s="249"/>
      <c r="N4" s="249"/>
      <c r="O4" s="249"/>
      <c r="P4" s="160" t="s">
        <v>351</v>
      </c>
      <c r="Q4" s="160" t="s">
        <v>352</v>
      </c>
      <c r="R4" s="249"/>
      <c r="S4" s="249"/>
      <c r="T4" s="249"/>
      <c r="U4" s="249"/>
      <c r="V4" s="249"/>
      <c r="W4" s="246"/>
      <c r="X4" s="161" t="s">
        <v>351</v>
      </c>
      <c r="Y4" s="161" t="s">
        <v>352</v>
      </c>
      <c r="Z4" s="255"/>
      <c r="AA4" s="249"/>
      <c r="AB4" s="249"/>
      <c r="AC4" s="249"/>
      <c r="AD4" s="249"/>
      <c r="AE4" s="249"/>
      <c r="AF4" s="160" t="s">
        <v>351</v>
      </c>
      <c r="AG4" s="160" t="s">
        <v>352</v>
      </c>
      <c r="AH4" s="249"/>
      <c r="AI4" s="249"/>
      <c r="AJ4" s="249"/>
      <c r="AK4" s="249"/>
      <c r="AL4" s="249"/>
      <c r="AM4" s="249"/>
      <c r="AN4" s="160" t="s">
        <v>351</v>
      </c>
      <c r="AO4" s="160" t="s">
        <v>352</v>
      </c>
      <c r="AP4" s="249"/>
      <c r="AQ4" s="249"/>
      <c r="AR4" s="249"/>
      <c r="AS4" s="249"/>
      <c r="AT4" s="249"/>
      <c r="AU4" s="249"/>
      <c r="AV4" s="160" t="s">
        <v>351</v>
      </c>
      <c r="AW4" s="160" t="s">
        <v>352</v>
      </c>
      <c r="AX4" s="249"/>
      <c r="AY4" s="249"/>
      <c r="AZ4" s="249"/>
      <c r="BA4" s="246"/>
    </row>
    <row r="5" spans="1:53" ht="30.75" customHeight="1">
      <c r="A5" s="162" t="s">
        <v>82</v>
      </c>
      <c r="B5" s="258" t="s">
        <v>83</v>
      </c>
      <c r="C5" s="243"/>
      <c r="D5" s="252"/>
      <c r="E5" s="163">
        <f t="shared" ref="E5:K5" si="0">SUM(E6,E9)</f>
        <v>0</v>
      </c>
      <c r="F5" s="163">
        <f t="shared" si="0"/>
        <v>0</v>
      </c>
      <c r="G5" s="182">
        <f t="shared" si="0"/>
        <v>0</v>
      </c>
      <c r="H5" s="163">
        <f t="shared" si="0"/>
        <v>0</v>
      </c>
      <c r="I5" s="163">
        <f t="shared" si="0"/>
        <v>0</v>
      </c>
      <c r="J5" s="163">
        <f t="shared" si="0"/>
        <v>0</v>
      </c>
      <c r="K5" s="163">
        <f t="shared" si="0"/>
        <v>0</v>
      </c>
      <c r="L5" s="164">
        <f t="shared" ref="L5:L91" si="1">SUM(E5:H5,J5:K5)</f>
        <v>0</v>
      </c>
      <c r="M5" s="163">
        <f t="shared" ref="M5:S5" si="2">SUM(M6,M9)</f>
        <v>0</v>
      </c>
      <c r="N5" s="163">
        <f t="shared" si="2"/>
        <v>7162.5298646137508</v>
      </c>
      <c r="O5" s="163">
        <f t="shared" si="2"/>
        <v>0</v>
      </c>
      <c r="P5" s="163">
        <f t="shared" si="2"/>
        <v>130828.57711706929</v>
      </c>
      <c r="Q5" s="163">
        <f t="shared" si="2"/>
        <v>0</v>
      </c>
      <c r="R5" s="163">
        <f t="shared" si="2"/>
        <v>0</v>
      </c>
      <c r="S5" s="163">
        <f t="shared" si="2"/>
        <v>0</v>
      </c>
      <c r="T5" s="164">
        <f t="shared" ref="T5:T91" si="3">SUM(M5:P5,R5:S5)</f>
        <v>137991.10698168303</v>
      </c>
      <c r="U5" s="163">
        <f t="shared" ref="U5:AA5" si="4">SUM(U6,U9)</f>
        <v>26546.32333421821</v>
      </c>
      <c r="V5" s="163">
        <f t="shared" si="4"/>
        <v>0</v>
      </c>
      <c r="W5" s="163">
        <f t="shared" si="4"/>
        <v>3318.2904167772763</v>
      </c>
      <c r="X5" s="163">
        <f t="shared" si="4"/>
        <v>1260950.3583753649</v>
      </c>
      <c r="Y5" s="163">
        <f t="shared" si="4"/>
        <v>0</v>
      </c>
      <c r="Z5" s="163">
        <f t="shared" si="4"/>
        <v>0</v>
      </c>
      <c r="AA5" s="163">
        <f t="shared" si="4"/>
        <v>0</v>
      </c>
      <c r="AB5" s="164">
        <f t="shared" ref="AB5:AB91" si="5">SUM(U5:X5,Z5:AA5)</f>
        <v>1290814.9721263605</v>
      </c>
      <c r="AC5" s="163">
        <f t="shared" ref="AC5:AI5" si="6">SUM(AC6,AC9)</f>
        <v>26546.32333421821</v>
      </c>
      <c r="AD5" s="163">
        <f t="shared" si="6"/>
        <v>0</v>
      </c>
      <c r="AE5" s="163">
        <f t="shared" si="6"/>
        <v>242455.80041677729</v>
      </c>
      <c r="AF5" s="163">
        <f t="shared" si="6"/>
        <v>1329970.7990443325</v>
      </c>
      <c r="AG5" s="163">
        <f t="shared" si="6"/>
        <v>0</v>
      </c>
      <c r="AH5" s="163">
        <f t="shared" si="6"/>
        <v>0</v>
      </c>
      <c r="AI5" s="163">
        <f t="shared" si="6"/>
        <v>0</v>
      </c>
      <c r="AJ5" s="164">
        <f t="shared" ref="AJ5:AJ91" si="7">SUM(AC5:AF5,AH5:AI5)</f>
        <v>1598972.9227953278</v>
      </c>
      <c r="AK5" s="163">
        <f t="shared" ref="AK5:AQ5" si="8">SUM(AK6,AK9)</f>
        <v>0</v>
      </c>
      <c r="AL5" s="163">
        <f t="shared" si="8"/>
        <v>0</v>
      </c>
      <c r="AM5" s="163">
        <f t="shared" si="8"/>
        <v>0</v>
      </c>
      <c r="AN5" s="163">
        <f t="shared" si="8"/>
        <v>0</v>
      </c>
      <c r="AO5" s="163">
        <f t="shared" si="8"/>
        <v>0</v>
      </c>
      <c r="AP5" s="163">
        <f t="shared" si="8"/>
        <v>0</v>
      </c>
      <c r="AQ5" s="163">
        <f t="shared" si="8"/>
        <v>0</v>
      </c>
      <c r="AR5" s="164">
        <f t="shared" ref="AR5:AR91" si="9">SUM(AK5:AN5,AP5:AQ5)</f>
        <v>0</v>
      </c>
      <c r="AS5" s="163">
        <f t="shared" ref="AS5:AY5" si="10">SUM(AS6,AS9)</f>
        <v>0</v>
      </c>
      <c r="AT5" s="163">
        <f t="shared" si="10"/>
        <v>0</v>
      </c>
      <c r="AU5" s="163">
        <f t="shared" si="10"/>
        <v>0</v>
      </c>
      <c r="AV5" s="163">
        <f t="shared" si="10"/>
        <v>0</v>
      </c>
      <c r="AW5" s="163">
        <f t="shared" si="10"/>
        <v>0</v>
      </c>
      <c r="AX5" s="163">
        <f t="shared" si="10"/>
        <v>0</v>
      </c>
      <c r="AY5" s="163">
        <f t="shared" si="10"/>
        <v>0</v>
      </c>
      <c r="AZ5" s="164">
        <f t="shared" ref="AZ5:AZ91" si="11">SUM(AS5:AV5,AX5:AY5)</f>
        <v>0</v>
      </c>
      <c r="BA5" s="163">
        <f t="shared" ref="BA5:BA91" si="12">SUM(AZ5,AR5,AJ5,AB5,T5,L5)</f>
        <v>3027779.0019033714</v>
      </c>
    </row>
    <row r="6" spans="1:53" ht="30.75" customHeight="1">
      <c r="A6" s="165" t="s">
        <v>87</v>
      </c>
      <c r="B6" s="257" t="s">
        <v>88</v>
      </c>
      <c r="C6" s="243"/>
      <c r="D6" s="252"/>
      <c r="E6" s="164">
        <f t="shared" ref="E6:K6" si="13">SUM(E7:E8)</f>
        <v>0</v>
      </c>
      <c r="F6" s="164">
        <f t="shared" si="13"/>
        <v>0</v>
      </c>
      <c r="G6" s="164">
        <f t="shared" si="13"/>
        <v>0</v>
      </c>
      <c r="H6" s="164">
        <f t="shared" si="13"/>
        <v>0</v>
      </c>
      <c r="I6" s="164">
        <f t="shared" si="13"/>
        <v>0</v>
      </c>
      <c r="J6" s="164">
        <f t="shared" si="13"/>
        <v>0</v>
      </c>
      <c r="K6" s="164">
        <f t="shared" si="13"/>
        <v>0</v>
      </c>
      <c r="L6" s="164">
        <f t="shared" si="1"/>
        <v>0</v>
      </c>
      <c r="M6" s="164">
        <f t="shared" ref="M6:S6" si="14">SUM(M7:M8)</f>
        <v>0</v>
      </c>
      <c r="N6" s="164">
        <f t="shared" si="14"/>
        <v>0</v>
      </c>
      <c r="O6" s="164">
        <f t="shared" si="14"/>
        <v>0</v>
      </c>
      <c r="P6" s="164">
        <f t="shared" si="14"/>
        <v>66365.808335545531</v>
      </c>
      <c r="Q6" s="164">
        <f t="shared" si="14"/>
        <v>0</v>
      </c>
      <c r="R6" s="164">
        <f t="shared" si="14"/>
        <v>0</v>
      </c>
      <c r="S6" s="164">
        <f t="shared" si="14"/>
        <v>0</v>
      </c>
      <c r="T6" s="164">
        <f t="shared" si="3"/>
        <v>66365.808335545531</v>
      </c>
      <c r="U6" s="164">
        <f t="shared" ref="U6:AA6" si="15">SUM(U7:U8)</f>
        <v>0</v>
      </c>
      <c r="V6" s="164">
        <f t="shared" si="15"/>
        <v>0</v>
      </c>
      <c r="W6" s="164">
        <f t="shared" si="15"/>
        <v>0</v>
      </c>
      <c r="X6" s="164">
        <f t="shared" si="15"/>
        <v>995487.12503318291</v>
      </c>
      <c r="Y6" s="164">
        <f t="shared" si="15"/>
        <v>0</v>
      </c>
      <c r="Z6" s="164">
        <f t="shared" si="15"/>
        <v>0</v>
      </c>
      <c r="AA6" s="164">
        <f t="shared" si="15"/>
        <v>0</v>
      </c>
      <c r="AB6" s="164">
        <f t="shared" si="5"/>
        <v>995487.12503318291</v>
      </c>
      <c r="AC6" s="164">
        <f t="shared" ref="AC6:AI6" si="16">SUM(AC7:AC8)</f>
        <v>0</v>
      </c>
      <c r="AD6" s="164">
        <f t="shared" si="16"/>
        <v>0</v>
      </c>
      <c r="AE6" s="164">
        <f t="shared" si="16"/>
        <v>239137.51</v>
      </c>
      <c r="AF6" s="164">
        <f t="shared" si="16"/>
        <v>1104327.0507034776</v>
      </c>
      <c r="AG6" s="164">
        <f t="shared" si="16"/>
        <v>0</v>
      </c>
      <c r="AH6" s="164">
        <f t="shared" si="16"/>
        <v>0</v>
      </c>
      <c r="AI6" s="164">
        <f t="shared" si="16"/>
        <v>0</v>
      </c>
      <c r="AJ6" s="164">
        <f t="shared" si="7"/>
        <v>1343464.5607034776</v>
      </c>
      <c r="AK6" s="164">
        <f t="shared" ref="AK6:AQ6" si="17">SUM(AK7:AK8)</f>
        <v>0</v>
      </c>
      <c r="AL6" s="164">
        <f t="shared" si="17"/>
        <v>0</v>
      </c>
      <c r="AM6" s="164">
        <f t="shared" si="17"/>
        <v>0</v>
      </c>
      <c r="AN6" s="164">
        <f t="shared" si="17"/>
        <v>0</v>
      </c>
      <c r="AO6" s="164">
        <f t="shared" si="17"/>
        <v>0</v>
      </c>
      <c r="AP6" s="164">
        <f t="shared" si="17"/>
        <v>0</v>
      </c>
      <c r="AQ6" s="164">
        <f t="shared" si="17"/>
        <v>0</v>
      </c>
      <c r="AR6" s="164">
        <f t="shared" si="9"/>
        <v>0</v>
      </c>
      <c r="AS6" s="164">
        <f t="shared" ref="AS6:AY6" si="18">SUM(AS7:AS8)</f>
        <v>0</v>
      </c>
      <c r="AT6" s="164">
        <f t="shared" si="18"/>
        <v>0</v>
      </c>
      <c r="AU6" s="164">
        <f t="shared" si="18"/>
        <v>0</v>
      </c>
      <c r="AV6" s="164">
        <f t="shared" si="18"/>
        <v>0</v>
      </c>
      <c r="AW6" s="164">
        <f t="shared" si="18"/>
        <v>0</v>
      </c>
      <c r="AX6" s="164">
        <f t="shared" si="18"/>
        <v>0</v>
      </c>
      <c r="AY6" s="164">
        <f t="shared" si="18"/>
        <v>0</v>
      </c>
      <c r="AZ6" s="164">
        <f t="shared" si="11"/>
        <v>0</v>
      </c>
      <c r="BA6" s="164">
        <f t="shared" si="12"/>
        <v>2405317.4940722059</v>
      </c>
    </row>
    <row r="7" spans="1:53" ht="30.75" customHeight="1">
      <c r="A7" s="166" t="s">
        <v>91</v>
      </c>
      <c r="B7" s="167" t="s">
        <v>92</v>
      </c>
      <c r="C7" s="167"/>
      <c r="D7" s="167" t="s">
        <v>93</v>
      </c>
      <c r="E7" s="168">
        <v>0</v>
      </c>
      <c r="F7" s="168">
        <v>0</v>
      </c>
      <c r="G7" s="168">
        <v>0</v>
      </c>
      <c r="H7" s="168">
        <v>0</v>
      </c>
      <c r="I7" s="168">
        <v>0</v>
      </c>
      <c r="J7" s="168">
        <v>0</v>
      </c>
      <c r="K7" s="168">
        <v>0</v>
      </c>
      <c r="L7" s="164">
        <f t="shared" si="1"/>
        <v>0</v>
      </c>
      <c r="M7" s="168">
        <v>0</v>
      </c>
      <c r="N7" s="168">
        <v>0</v>
      </c>
      <c r="O7" s="168">
        <v>0</v>
      </c>
      <c r="P7" s="168">
        <v>0</v>
      </c>
      <c r="Q7" s="168">
        <v>0</v>
      </c>
      <c r="R7" s="168">
        <v>0</v>
      </c>
      <c r="S7" s="168">
        <v>0</v>
      </c>
      <c r="T7" s="164">
        <f t="shared" si="3"/>
        <v>0</v>
      </c>
      <c r="U7" s="168">
        <v>0</v>
      </c>
      <c r="V7" s="168">
        <v>0</v>
      </c>
      <c r="W7" s="168">
        <v>0</v>
      </c>
      <c r="X7" s="168">
        <v>730023.89169100078</v>
      </c>
      <c r="Y7" s="168">
        <v>0</v>
      </c>
      <c r="Z7" s="168">
        <v>0</v>
      </c>
      <c r="AA7" s="168">
        <v>0</v>
      </c>
      <c r="AB7" s="164">
        <f t="shared" si="5"/>
        <v>730023.89169100078</v>
      </c>
      <c r="AC7" s="168">
        <v>0</v>
      </c>
      <c r="AD7" s="168">
        <v>0</v>
      </c>
      <c r="AE7" s="168">
        <v>239137.51</v>
      </c>
      <c r="AF7" s="168">
        <v>623838.59835412796</v>
      </c>
      <c r="AG7" s="168">
        <v>0</v>
      </c>
      <c r="AH7" s="168">
        <v>0</v>
      </c>
      <c r="AI7" s="168">
        <v>0</v>
      </c>
      <c r="AJ7" s="164">
        <f t="shared" si="7"/>
        <v>862976.10835412797</v>
      </c>
      <c r="AK7" s="168">
        <v>0</v>
      </c>
      <c r="AL7" s="168">
        <v>0</v>
      </c>
      <c r="AM7" s="168">
        <v>0</v>
      </c>
      <c r="AN7" s="168">
        <v>0</v>
      </c>
      <c r="AO7" s="168">
        <v>0</v>
      </c>
      <c r="AP7" s="168">
        <v>0</v>
      </c>
      <c r="AQ7" s="168">
        <v>0</v>
      </c>
      <c r="AR7" s="164">
        <f t="shared" si="9"/>
        <v>0</v>
      </c>
      <c r="AS7" s="168">
        <v>0</v>
      </c>
      <c r="AT7" s="168">
        <v>0</v>
      </c>
      <c r="AU7" s="168">
        <v>0</v>
      </c>
      <c r="AV7" s="168">
        <v>0</v>
      </c>
      <c r="AW7" s="168">
        <v>0</v>
      </c>
      <c r="AX7" s="168">
        <v>0</v>
      </c>
      <c r="AY7" s="168">
        <v>0</v>
      </c>
      <c r="AZ7" s="164">
        <f t="shared" si="11"/>
        <v>0</v>
      </c>
      <c r="BA7" s="168">
        <f t="shared" si="12"/>
        <v>1593000.0000451286</v>
      </c>
    </row>
    <row r="8" spans="1:53" ht="30.75" customHeight="1">
      <c r="A8" s="169" t="s">
        <v>94</v>
      </c>
      <c r="B8" s="170" t="s">
        <v>95</v>
      </c>
      <c r="C8" s="171"/>
      <c r="D8" s="172" t="s">
        <v>96</v>
      </c>
      <c r="E8" s="168">
        <v>0</v>
      </c>
      <c r="F8" s="168">
        <v>0</v>
      </c>
      <c r="G8" s="168">
        <v>0</v>
      </c>
      <c r="H8" s="168">
        <v>0</v>
      </c>
      <c r="I8" s="168">
        <v>0</v>
      </c>
      <c r="J8" s="168">
        <v>0</v>
      </c>
      <c r="K8" s="168">
        <v>0</v>
      </c>
      <c r="L8" s="164">
        <f t="shared" si="1"/>
        <v>0</v>
      </c>
      <c r="M8" s="168">
        <v>0</v>
      </c>
      <c r="N8" s="168">
        <v>0</v>
      </c>
      <c r="O8" s="168">
        <v>0</v>
      </c>
      <c r="P8" s="168">
        <v>66365.808335545531</v>
      </c>
      <c r="Q8" s="168">
        <v>0</v>
      </c>
      <c r="R8" s="168">
        <v>0</v>
      </c>
      <c r="S8" s="168">
        <v>0</v>
      </c>
      <c r="T8" s="164">
        <f t="shared" si="3"/>
        <v>66365.808335545531</v>
      </c>
      <c r="U8" s="168">
        <v>0</v>
      </c>
      <c r="V8" s="168">
        <v>0</v>
      </c>
      <c r="W8" s="168">
        <v>0</v>
      </c>
      <c r="X8" s="168">
        <v>265463.23334218212</v>
      </c>
      <c r="Y8" s="168">
        <v>0</v>
      </c>
      <c r="Z8" s="168">
        <v>0</v>
      </c>
      <c r="AA8" s="168">
        <v>0</v>
      </c>
      <c r="AB8" s="164">
        <f t="shared" si="5"/>
        <v>265463.23334218212</v>
      </c>
      <c r="AC8" s="168">
        <v>0</v>
      </c>
      <c r="AD8" s="168">
        <v>0</v>
      </c>
      <c r="AE8" s="168">
        <v>0</v>
      </c>
      <c r="AF8" s="168">
        <v>480488.45234934962</v>
      </c>
      <c r="AG8" s="168">
        <v>0</v>
      </c>
      <c r="AH8" s="168">
        <v>0</v>
      </c>
      <c r="AI8" s="168">
        <v>0</v>
      </c>
      <c r="AJ8" s="164">
        <f t="shared" si="7"/>
        <v>480488.45234934962</v>
      </c>
      <c r="AK8" s="168">
        <v>0</v>
      </c>
      <c r="AL8" s="168">
        <v>0</v>
      </c>
      <c r="AM8" s="168">
        <v>0</v>
      </c>
      <c r="AN8" s="168">
        <v>0</v>
      </c>
      <c r="AO8" s="168">
        <v>0</v>
      </c>
      <c r="AP8" s="168">
        <v>0</v>
      </c>
      <c r="AQ8" s="168">
        <v>0</v>
      </c>
      <c r="AR8" s="164">
        <f t="shared" si="9"/>
        <v>0</v>
      </c>
      <c r="AS8" s="168">
        <v>0</v>
      </c>
      <c r="AT8" s="168">
        <v>0</v>
      </c>
      <c r="AU8" s="168">
        <v>0</v>
      </c>
      <c r="AV8" s="168">
        <v>0</v>
      </c>
      <c r="AW8" s="168">
        <v>0</v>
      </c>
      <c r="AX8" s="168">
        <v>0</v>
      </c>
      <c r="AY8" s="168">
        <v>0</v>
      </c>
      <c r="AZ8" s="164">
        <f t="shared" si="11"/>
        <v>0</v>
      </c>
      <c r="BA8" s="168">
        <f t="shared" si="12"/>
        <v>812317.49402707722</v>
      </c>
    </row>
    <row r="9" spans="1:53" ht="30.75" customHeight="1">
      <c r="A9" s="165" t="s">
        <v>97</v>
      </c>
      <c r="B9" s="173" t="s">
        <v>98</v>
      </c>
      <c r="C9" s="269"/>
      <c r="D9" s="252"/>
      <c r="E9" s="164">
        <f t="shared" ref="E9:K9" si="19">SUM(E10:E11)</f>
        <v>0</v>
      </c>
      <c r="F9" s="164">
        <f t="shared" si="19"/>
        <v>0</v>
      </c>
      <c r="G9" s="164">
        <f t="shared" si="19"/>
        <v>0</v>
      </c>
      <c r="H9" s="164">
        <f t="shared" si="19"/>
        <v>0</v>
      </c>
      <c r="I9" s="164">
        <f t="shared" si="19"/>
        <v>0</v>
      </c>
      <c r="J9" s="164">
        <f t="shared" si="19"/>
        <v>0</v>
      </c>
      <c r="K9" s="164">
        <f t="shared" si="19"/>
        <v>0</v>
      </c>
      <c r="L9" s="164">
        <f t="shared" si="1"/>
        <v>0</v>
      </c>
      <c r="M9" s="164">
        <f t="shared" ref="M9:S9" si="20">SUM(M10:M11)</f>
        <v>0</v>
      </c>
      <c r="N9" s="164">
        <f t="shared" si="20"/>
        <v>7162.5298646137508</v>
      </c>
      <c r="O9" s="164">
        <f t="shared" si="20"/>
        <v>0</v>
      </c>
      <c r="P9" s="164">
        <f t="shared" si="20"/>
        <v>64462.768781523759</v>
      </c>
      <c r="Q9" s="164">
        <f t="shared" si="20"/>
        <v>0</v>
      </c>
      <c r="R9" s="164">
        <f t="shared" si="20"/>
        <v>0</v>
      </c>
      <c r="S9" s="164">
        <f t="shared" si="20"/>
        <v>0</v>
      </c>
      <c r="T9" s="164">
        <f t="shared" si="3"/>
        <v>71625.298646137511</v>
      </c>
      <c r="U9" s="164">
        <f t="shared" ref="U9:AA9" si="21">SUM(U10:U11)</f>
        <v>26546.32333421821</v>
      </c>
      <c r="V9" s="164">
        <f t="shared" si="21"/>
        <v>0</v>
      </c>
      <c r="W9" s="164">
        <f t="shared" si="21"/>
        <v>3318.2904167772763</v>
      </c>
      <c r="X9" s="164">
        <f t="shared" si="21"/>
        <v>265463.23334218212</v>
      </c>
      <c r="Y9" s="164">
        <f t="shared" si="21"/>
        <v>0</v>
      </c>
      <c r="Z9" s="164">
        <f t="shared" si="21"/>
        <v>0</v>
      </c>
      <c r="AA9" s="164">
        <f t="shared" si="21"/>
        <v>0</v>
      </c>
      <c r="AB9" s="164">
        <f t="shared" si="5"/>
        <v>295327.84709317761</v>
      </c>
      <c r="AC9" s="164">
        <f t="shared" ref="AC9:AI9" si="22">SUM(AC10:AC11)</f>
        <v>26546.32333421821</v>
      </c>
      <c r="AD9" s="164">
        <f t="shared" si="22"/>
        <v>0</v>
      </c>
      <c r="AE9" s="164">
        <f t="shared" si="22"/>
        <v>3318.2904167772763</v>
      </c>
      <c r="AF9" s="164">
        <f t="shared" si="22"/>
        <v>225643.7483408548</v>
      </c>
      <c r="AG9" s="164">
        <f t="shared" si="22"/>
        <v>0</v>
      </c>
      <c r="AH9" s="164">
        <f t="shared" si="22"/>
        <v>0</v>
      </c>
      <c r="AI9" s="164">
        <f t="shared" si="22"/>
        <v>0</v>
      </c>
      <c r="AJ9" s="164">
        <f t="shared" si="7"/>
        <v>255508.36209185029</v>
      </c>
      <c r="AK9" s="164">
        <f t="shared" ref="AK9:AQ9" si="23">SUM(AK10:AK11)</f>
        <v>0</v>
      </c>
      <c r="AL9" s="164">
        <f t="shared" si="23"/>
        <v>0</v>
      </c>
      <c r="AM9" s="164">
        <f t="shared" si="23"/>
        <v>0</v>
      </c>
      <c r="AN9" s="164">
        <f t="shared" si="23"/>
        <v>0</v>
      </c>
      <c r="AO9" s="164">
        <f t="shared" si="23"/>
        <v>0</v>
      </c>
      <c r="AP9" s="164">
        <f t="shared" si="23"/>
        <v>0</v>
      </c>
      <c r="AQ9" s="164">
        <f t="shared" si="23"/>
        <v>0</v>
      </c>
      <c r="AR9" s="164">
        <f t="shared" si="9"/>
        <v>0</v>
      </c>
      <c r="AS9" s="164">
        <f t="shared" ref="AS9:AY9" si="24">SUM(AS10:AS11)</f>
        <v>0</v>
      </c>
      <c r="AT9" s="164">
        <f t="shared" si="24"/>
        <v>0</v>
      </c>
      <c r="AU9" s="164">
        <f t="shared" si="24"/>
        <v>0</v>
      </c>
      <c r="AV9" s="164">
        <f t="shared" si="24"/>
        <v>0</v>
      </c>
      <c r="AW9" s="164">
        <f t="shared" si="24"/>
        <v>0</v>
      </c>
      <c r="AX9" s="164">
        <f t="shared" si="24"/>
        <v>0</v>
      </c>
      <c r="AY9" s="164">
        <f t="shared" si="24"/>
        <v>0</v>
      </c>
      <c r="AZ9" s="164">
        <f t="shared" si="11"/>
        <v>0</v>
      </c>
      <c r="BA9" s="164">
        <f t="shared" si="12"/>
        <v>622461.50783116533</v>
      </c>
    </row>
    <row r="10" spans="1:53" ht="30.75" customHeight="1">
      <c r="A10" s="174" t="s">
        <v>101</v>
      </c>
      <c r="B10" s="172" t="s">
        <v>102</v>
      </c>
      <c r="C10" s="171"/>
      <c r="D10" s="172" t="s">
        <v>96</v>
      </c>
      <c r="E10" s="168">
        <v>0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4">
        <f t="shared" si="1"/>
        <v>0</v>
      </c>
      <c r="M10" s="168">
        <v>0</v>
      </c>
      <c r="N10" s="168">
        <v>0</v>
      </c>
      <c r="O10" s="168">
        <v>0</v>
      </c>
      <c r="P10" s="168">
        <v>0</v>
      </c>
      <c r="Q10" s="168">
        <v>0</v>
      </c>
      <c r="R10" s="168">
        <v>0</v>
      </c>
      <c r="S10" s="168">
        <v>0</v>
      </c>
      <c r="T10" s="164">
        <f t="shared" si="3"/>
        <v>0</v>
      </c>
      <c r="U10" s="168">
        <v>26546.32333421821</v>
      </c>
      <c r="V10" s="168">
        <v>0</v>
      </c>
      <c r="W10" s="168">
        <v>3318.2904167772763</v>
      </c>
      <c r="X10" s="168">
        <v>265463.23334218212</v>
      </c>
      <c r="Y10" s="168">
        <v>0</v>
      </c>
      <c r="Z10" s="168">
        <v>0</v>
      </c>
      <c r="AA10" s="168">
        <v>0</v>
      </c>
      <c r="AB10" s="164">
        <f t="shared" si="5"/>
        <v>295327.84709317761</v>
      </c>
      <c r="AC10" s="168">
        <v>26546.32333421821</v>
      </c>
      <c r="AD10" s="168">
        <v>0</v>
      </c>
      <c r="AE10" s="168">
        <v>3318.2904167772763</v>
      </c>
      <c r="AF10" s="168">
        <v>225643.7483408548</v>
      </c>
      <c r="AG10" s="168">
        <v>0</v>
      </c>
      <c r="AH10" s="168">
        <v>0</v>
      </c>
      <c r="AI10" s="168">
        <v>0</v>
      </c>
      <c r="AJ10" s="164">
        <f t="shared" si="7"/>
        <v>255508.36209185029</v>
      </c>
      <c r="AK10" s="168">
        <v>0</v>
      </c>
      <c r="AL10" s="168">
        <v>0</v>
      </c>
      <c r="AM10" s="168">
        <v>0</v>
      </c>
      <c r="AN10" s="168">
        <v>0</v>
      </c>
      <c r="AO10" s="168">
        <v>0</v>
      </c>
      <c r="AP10" s="168">
        <v>0</v>
      </c>
      <c r="AQ10" s="168">
        <v>0</v>
      </c>
      <c r="AR10" s="164">
        <f t="shared" si="9"/>
        <v>0</v>
      </c>
      <c r="AS10" s="168">
        <v>0</v>
      </c>
      <c r="AT10" s="168">
        <v>0</v>
      </c>
      <c r="AU10" s="168">
        <v>0</v>
      </c>
      <c r="AV10" s="168">
        <v>0</v>
      </c>
      <c r="AW10" s="168">
        <v>0</v>
      </c>
      <c r="AX10" s="168">
        <v>0</v>
      </c>
      <c r="AY10" s="168">
        <v>0</v>
      </c>
      <c r="AZ10" s="164">
        <f t="shared" si="11"/>
        <v>0</v>
      </c>
      <c r="BA10" s="168">
        <f t="shared" si="12"/>
        <v>550836.20918502787</v>
      </c>
    </row>
    <row r="11" spans="1:53" ht="30.75" customHeight="1">
      <c r="A11" s="174" t="s">
        <v>103</v>
      </c>
      <c r="B11" s="172" t="s">
        <v>104</v>
      </c>
      <c r="C11" s="171" t="s">
        <v>354</v>
      </c>
      <c r="D11" s="172" t="s">
        <v>105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4">
        <f t="shared" si="1"/>
        <v>0</v>
      </c>
      <c r="M11" s="168">
        <v>0</v>
      </c>
      <c r="N11" s="168">
        <v>7162.5298646137508</v>
      </c>
      <c r="O11" s="168">
        <v>0</v>
      </c>
      <c r="P11" s="168">
        <v>64462.768781523759</v>
      </c>
      <c r="Q11" s="168">
        <v>0</v>
      </c>
      <c r="R11" s="168">
        <v>0</v>
      </c>
      <c r="S11" s="168">
        <v>0</v>
      </c>
      <c r="T11" s="164">
        <f t="shared" si="3"/>
        <v>71625.298646137511</v>
      </c>
      <c r="U11" s="168">
        <v>0</v>
      </c>
      <c r="V11" s="168">
        <v>0</v>
      </c>
      <c r="W11" s="168">
        <v>0</v>
      </c>
      <c r="X11" s="168">
        <v>0</v>
      </c>
      <c r="Y11" s="168">
        <v>0</v>
      </c>
      <c r="Z11" s="168">
        <v>0</v>
      </c>
      <c r="AA11" s="168">
        <v>0</v>
      </c>
      <c r="AB11" s="164">
        <f t="shared" si="5"/>
        <v>0</v>
      </c>
      <c r="AC11" s="168">
        <v>0</v>
      </c>
      <c r="AD11" s="168">
        <v>0</v>
      </c>
      <c r="AE11" s="168">
        <v>0</v>
      </c>
      <c r="AF11" s="168">
        <v>0</v>
      </c>
      <c r="AG11" s="168">
        <v>0</v>
      </c>
      <c r="AH11" s="168">
        <v>0</v>
      </c>
      <c r="AI11" s="168">
        <v>0</v>
      </c>
      <c r="AJ11" s="164">
        <f t="shared" si="7"/>
        <v>0</v>
      </c>
      <c r="AK11" s="168">
        <v>0</v>
      </c>
      <c r="AL11" s="168">
        <v>0</v>
      </c>
      <c r="AM11" s="168">
        <v>0</v>
      </c>
      <c r="AN11" s="168">
        <v>0</v>
      </c>
      <c r="AO11" s="168">
        <v>0</v>
      </c>
      <c r="AP11" s="168">
        <v>0</v>
      </c>
      <c r="AQ11" s="168">
        <v>0</v>
      </c>
      <c r="AR11" s="164">
        <f t="shared" si="9"/>
        <v>0</v>
      </c>
      <c r="AS11" s="168">
        <v>0</v>
      </c>
      <c r="AT11" s="168">
        <v>0</v>
      </c>
      <c r="AU11" s="168">
        <v>0</v>
      </c>
      <c r="AV11" s="168">
        <v>0</v>
      </c>
      <c r="AW11" s="168">
        <v>0</v>
      </c>
      <c r="AX11" s="168">
        <v>0</v>
      </c>
      <c r="AY11" s="168">
        <v>0</v>
      </c>
      <c r="AZ11" s="164">
        <f t="shared" si="11"/>
        <v>0</v>
      </c>
      <c r="BA11" s="168">
        <f t="shared" si="12"/>
        <v>71625.298646137511</v>
      </c>
    </row>
    <row r="12" spans="1:53" ht="30.75" customHeight="1">
      <c r="A12" s="162" t="s">
        <v>106</v>
      </c>
      <c r="B12" s="258" t="s">
        <v>107</v>
      </c>
      <c r="C12" s="243"/>
      <c r="D12" s="252"/>
      <c r="E12" s="163">
        <f t="shared" ref="E12:K12" si="25">SUM(E13,E16)</f>
        <v>0</v>
      </c>
      <c r="F12" s="163">
        <f t="shared" si="25"/>
        <v>0</v>
      </c>
      <c r="G12" s="163">
        <f t="shared" si="25"/>
        <v>0</v>
      </c>
      <c r="H12" s="163">
        <f t="shared" si="25"/>
        <v>0</v>
      </c>
      <c r="I12" s="163">
        <f t="shared" si="25"/>
        <v>0</v>
      </c>
      <c r="J12" s="163">
        <f t="shared" si="25"/>
        <v>0</v>
      </c>
      <c r="K12" s="163">
        <f t="shared" si="25"/>
        <v>0</v>
      </c>
      <c r="L12" s="164">
        <f t="shared" si="1"/>
        <v>0</v>
      </c>
      <c r="M12" s="163">
        <f t="shared" ref="M12:S12" si="26">SUM(M13,M16)</f>
        <v>0</v>
      </c>
      <c r="N12" s="163">
        <f t="shared" si="26"/>
        <v>0</v>
      </c>
      <c r="O12" s="163">
        <f t="shared" si="26"/>
        <v>0</v>
      </c>
      <c r="P12" s="163">
        <f t="shared" si="26"/>
        <v>273599.68144412001</v>
      </c>
      <c r="Q12" s="163">
        <f t="shared" si="26"/>
        <v>0</v>
      </c>
      <c r="R12" s="163">
        <f t="shared" si="26"/>
        <v>0</v>
      </c>
      <c r="S12" s="163">
        <f t="shared" si="26"/>
        <v>0</v>
      </c>
      <c r="T12" s="164">
        <f t="shared" si="3"/>
        <v>273599.68144412001</v>
      </c>
      <c r="U12" s="163">
        <f t="shared" ref="U12:AA12" si="27">SUM(U13,U16)</f>
        <v>0</v>
      </c>
      <c r="V12" s="163">
        <f t="shared" si="27"/>
        <v>0</v>
      </c>
      <c r="W12" s="163">
        <f t="shared" si="27"/>
        <v>0</v>
      </c>
      <c r="X12" s="163">
        <f t="shared" si="27"/>
        <v>0</v>
      </c>
      <c r="Y12" s="163">
        <f t="shared" si="27"/>
        <v>0</v>
      </c>
      <c r="Z12" s="163">
        <f t="shared" si="27"/>
        <v>0</v>
      </c>
      <c r="AA12" s="163">
        <f t="shared" si="27"/>
        <v>0</v>
      </c>
      <c r="AB12" s="164">
        <f t="shared" si="5"/>
        <v>0</v>
      </c>
      <c r="AC12" s="163">
        <f t="shared" ref="AC12:AI12" si="28">SUM(AC13,AC16)</f>
        <v>26546.32333421821</v>
      </c>
      <c r="AD12" s="163">
        <f t="shared" si="28"/>
        <v>0</v>
      </c>
      <c r="AE12" s="163">
        <f t="shared" si="28"/>
        <v>26546.32333421821</v>
      </c>
      <c r="AF12" s="163">
        <f t="shared" si="28"/>
        <v>265463.23334218212</v>
      </c>
      <c r="AG12" s="163">
        <f t="shared" si="28"/>
        <v>0</v>
      </c>
      <c r="AH12" s="163">
        <f t="shared" si="28"/>
        <v>0</v>
      </c>
      <c r="AI12" s="163">
        <f t="shared" si="28"/>
        <v>0</v>
      </c>
      <c r="AJ12" s="164">
        <f t="shared" si="7"/>
        <v>318555.88001061854</v>
      </c>
      <c r="AK12" s="163">
        <f t="shared" ref="AK12:AQ12" si="29">SUM(AK13,AK16)</f>
        <v>106185.29333687286</v>
      </c>
      <c r="AL12" s="163">
        <f t="shared" si="29"/>
        <v>0</v>
      </c>
      <c r="AM12" s="163">
        <f t="shared" si="29"/>
        <v>212370.58667374571</v>
      </c>
      <c r="AN12" s="163">
        <f t="shared" si="29"/>
        <v>623838.59835412796</v>
      </c>
      <c r="AO12" s="163">
        <f t="shared" si="29"/>
        <v>0</v>
      </c>
      <c r="AP12" s="163">
        <f t="shared" si="29"/>
        <v>0</v>
      </c>
      <c r="AQ12" s="163">
        <f t="shared" si="29"/>
        <v>0</v>
      </c>
      <c r="AR12" s="164">
        <f t="shared" si="9"/>
        <v>942394.47836474655</v>
      </c>
      <c r="AS12" s="163">
        <f t="shared" ref="AS12:AY12" si="30">SUM(AS13,AS16)</f>
        <v>26546.32333421821</v>
      </c>
      <c r="AT12" s="163">
        <f t="shared" si="30"/>
        <v>0</v>
      </c>
      <c r="AU12" s="163">
        <f t="shared" si="30"/>
        <v>132731.61667109106</v>
      </c>
      <c r="AV12" s="163">
        <f t="shared" si="30"/>
        <v>331829.04167772766</v>
      </c>
      <c r="AW12" s="163">
        <f t="shared" si="30"/>
        <v>0</v>
      </c>
      <c r="AX12" s="163">
        <f t="shared" si="30"/>
        <v>0</v>
      </c>
      <c r="AY12" s="163">
        <f t="shared" si="30"/>
        <v>0</v>
      </c>
      <c r="AZ12" s="164">
        <f t="shared" si="11"/>
        <v>491106.98168303689</v>
      </c>
      <c r="BA12" s="163">
        <f t="shared" si="12"/>
        <v>2025657.0215025218</v>
      </c>
    </row>
    <row r="13" spans="1:53" ht="30.75" customHeight="1">
      <c r="A13" s="165" t="s">
        <v>110</v>
      </c>
      <c r="B13" s="257" t="s">
        <v>111</v>
      </c>
      <c r="C13" s="243"/>
      <c r="D13" s="252"/>
      <c r="E13" s="164">
        <f t="shared" ref="E13:K13" si="31">SUM(E14:E15)</f>
        <v>0</v>
      </c>
      <c r="F13" s="164">
        <f t="shared" si="31"/>
        <v>0</v>
      </c>
      <c r="G13" s="164">
        <f t="shared" si="31"/>
        <v>0</v>
      </c>
      <c r="H13" s="164">
        <f t="shared" si="31"/>
        <v>0</v>
      </c>
      <c r="I13" s="164">
        <f t="shared" si="31"/>
        <v>0</v>
      </c>
      <c r="J13" s="164">
        <f t="shared" si="31"/>
        <v>0</v>
      </c>
      <c r="K13" s="164">
        <f t="shared" si="31"/>
        <v>0</v>
      </c>
      <c r="L13" s="164">
        <f t="shared" si="1"/>
        <v>0</v>
      </c>
      <c r="M13" s="164">
        <f t="shared" ref="M13:S13" si="32">SUM(M14:M15)</f>
        <v>0</v>
      </c>
      <c r="N13" s="164">
        <f t="shared" si="32"/>
        <v>0</v>
      </c>
      <c r="O13" s="164">
        <f t="shared" si="32"/>
        <v>0</v>
      </c>
      <c r="P13" s="164">
        <f t="shared" si="32"/>
        <v>273599.68144412001</v>
      </c>
      <c r="Q13" s="164">
        <f t="shared" si="32"/>
        <v>0</v>
      </c>
      <c r="R13" s="164">
        <f t="shared" si="32"/>
        <v>0</v>
      </c>
      <c r="S13" s="164">
        <f t="shared" si="32"/>
        <v>0</v>
      </c>
      <c r="T13" s="164">
        <f t="shared" si="3"/>
        <v>273599.68144412001</v>
      </c>
      <c r="U13" s="164">
        <f t="shared" ref="U13:AA13" si="33">SUM(U14:U15)</f>
        <v>0</v>
      </c>
      <c r="V13" s="164">
        <f t="shared" si="33"/>
        <v>0</v>
      </c>
      <c r="W13" s="164">
        <f t="shared" si="33"/>
        <v>0</v>
      </c>
      <c r="X13" s="164">
        <f t="shared" si="33"/>
        <v>0</v>
      </c>
      <c r="Y13" s="164">
        <f t="shared" si="33"/>
        <v>0</v>
      </c>
      <c r="Z13" s="164">
        <f t="shared" si="33"/>
        <v>0</v>
      </c>
      <c r="AA13" s="164">
        <f t="shared" si="33"/>
        <v>0</v>
      </c>
      <c r="AB13" s="164">
        <f t="shared" si="5"/>
        <v>0</v>
      </c>
      <c r="AC13" s="164">
        <f t="shared" ref="AC13:AI13" si="34">SUM(AC14:AC15)</f>
        <v>26546.32333421821</v>
      </c>
      <c r="AD13" s="164">
        <f t="shared" si="34"/>
        <v>0</v>
      </c>
      <c r="AE13" s="164">
        <f t="shared" si="34"/>
        <v>26546.32333421821</v>
      </c>
      <c r="AF13" s="164">
        <f t="shared" si="34"/>
        <v>265463.23334218212</v>
      </c>
      <c r="AG13" s="164">
        <f t="shared" si="34"/>
        <v>0</v>
      </c>
      <c r="AH13" s="164">
        <f t="shared" si="34"/>
        <v>0</v>
      </c>
      <c r="AI13" s="164">
        <f t="shared" si="34"/>
        <v>0</v>
      </c>
      <c r="AJ13" s="164">
        <f t="shared" si="7"/>
        <v>318555.88001061854</v>
      </c>
      <c r="AK13" s="164">
        <f t="shared" ref="AK13:AQ13" si="35">SUM(AK14:AK15)</f>
        <v>39819.485001327317</v>
      </c>
      <c r="AL13" s="164">
        <f t="shared" si="35"/>
        <v>0</v>
      </c>
      <c r="AM13" s="164">
        <f t="shared" si="35"/>
        <v>13273.161667109105</v>
      </c>
      <c r="AN13" s="164">
        <f t="shared" si="35"/>
        <v>292009.5566764003</v>
      </c>
      <c r="AO13" s="164">
        <f t="shared" si="35"/>
        <v>0</v>
      </c>
      <c r="AP13" s="164">
        <f t="shared" si="35"/>
        <v>0</v>
      </c>
      <c r="AQ13" s="164">
        <f t="shared" si="35"/>
        <v>0</v>
      </c>
      <c r="AR13" s="164">
        <f t="shared" si="9"/>
        <v>345102.20334483671</v>
      </c>
      <c r="AS13" s="164">
        <f t="shared" ref="AS13:AY13" si="36">SUM(AS14:AS15)</f>
        <v>0</v>
      </c>
      <c r="AT13" s="164">
        <f t="shared" si="36"/>
        <v>0</v>
      </c>
      <c r="AU13" s="164">
        <f t="shared" si="36"/>
        <v>0</v>
      </c>
      <c r="AV13" s="164">
        <f t="shared" si="36"/>
        <v>0</v>
      </c>
      <c r="AW13" s="164">
        <f t="shared" si="36"/>
        <v>0</v>
      </c>
      <c r="AX13" s="164">
        <f t="shared" si="36"/>
        <v>0</v>
      </c>
      <c r="AY13" s="164">
        <f t="shared" si="36"/>
        <v>0</v>
      </c>
      <c r="AZ13" s="164">
        <f t="shared" si="11"/>
        <v>0</v>
      </c>
      <c r="BA13" s="164">
        <f t="shared" si="12"/>
        <v>937257.7647995752</v>
      </c>
    </row>
    <row r="14" spans="1:53" ht="30.75" customHeight="1">
      <c r="A14" s="174" t="s">
        <v>114</v>
      </c>
      <c r="B14" s="172" t="s">
        <v>115</v>
      </c>
      <c r="C14" s="171"/>
      <c r="D14" s="172" t="s">
        <v>116</v>
      </c>
      <c r="E14" s="168">
        <v>0</v>
      </c>
      <c r="F14" s="168">
        <v>0</v>
      </c>
      <c r="G14" s="168">
        <v>0</v>
      </c>
      <c r="H14" s="168">
        <v>0</v>
      </c>
      <c r="I14" s="168">
        <v>0</v>
      </c>
      <c r="J14" s="168">
        <v>0</v>
      </c>
      <c r="K14" s="168">
        <v>0</v>
      </c>
      <c r="L14" s="164">
        <f t="shared" si="1"/>
        <v>0</v>
      </c>
      <c r="M14" s="168">
        <v>0</v>
      </c>
      <c r="N14" s="168">
        <v>0</v>
      </c>
      <c r="O14" s="168">
        <v>0</v>
      </c>
      <c r="P14" s="168">
        <v>0</v>
      </c>
      <c r="Q14" s="168">
        <v>0</v>
      </c>
      <c r="R14" s="168">
        <v>0</v>
      </c>
      <c r="S14" s="168">
        <v>0</v>
      </c>
      <c r="T14" s="164">
        <f t="shared" si="3"/>
        <v>0</v>
      </c>
      <c r="U14" s="168">
        <v>0</v>
      </c>
      <c r="V14" s="168">
        <v>0</v>
      </c>
      <c r="W14" s="168">
        <v>0</v>
      </c>
      <c r="X14" s="168">
        <v>0</v>
      </c>
      <c r="Y14" s="168">
        <v>0</v>
      </c>
      <c r="Z14" s="168">
        <v>0</v>
      </c>
      <c r="AA14" s="168">
        <v>0</v>
      </c>
      <c r="AB14" s="164">
        <f t="shared" si="5"/>
        <v>0</v>
      </c>
      <c r="AC14" s="168">
        <v>26546.32333421821</v>
      </c>
      <c r="AD14" s="168">
        <v>0</v>
      </c>
      <c r="AE14" s="168">
        <v>26546.32333421821</v>
      </c>
      <c r="AF14" s="168">
        <v>265463.23334218212</v>
      </c>
      <c r="AG14" s="168">
        <v>0</v>
      </c>
      <c r="AH14" s="168">
        <v>0</v>
      </c>
      <c r="AI14" s="168">
        <v>0</v>
      </c>
      <c r="AJ14" s="164">
        <f t="shared" si="7"/>
        <v>318555.88001061854</v>
      </c>
      <c r="AK14" s="168">
        <v>39819.485001327317</v>
      </c>
      <c r="AL14" s="168">
        <v>0</v>
      </c>
      <c r="AM14" s="168">
        <v>13273.161667109105</v>
      </c>
      <c r="AN14" s="168">
        <v>292009.5566764003</v>
      </c>
      <c r="AO14" s="168">
        <v>0</v>
      </c>
      <c r="AP14" s="168">
        <v>0</v>
      </c>
      <c r="AQ14" s="168">
        <v>0</v>
      </c>
      <c r="AR14" s="164">
        <f t="shared" si="9"/>
        <v>345102.20334483671</v>
      </c>
      <c r="AS14" s="168">
        <v>0</v>
      </c>
      <c r="AT14" s="168">
        <v>0</v>
      </c>
      <c r="AU14" s="168">
        <v>0</v>
      </c>
      <c r="AV14" s="168">
        <v>0</v>
      </c>
      <c r="AW14" s="168">
        <v>0</v>
      </c>
      <c r="AX14" s="168">
        <v>0</v>
      </c>
      <c r="AY14" s="168">
        <v>0</v>
      </c>
      <c r="AZ14" s="164">
        <f t="shared" si="11"/>
        <v>0</v>
      </c>
      <c r="BA14" s="168">
        <f t="shared" si="12"/>
        <v>663658.08335545519</v>
      </c>
    </row>
    <row r="15" spans="1:53" ht="30.75" customHeight="1">
      <c r="A15" s="174" t="s">
        <v>117</v>
      </c>
      <c r="B15" s="172" t="s">
        <v>118</v>
      </c>
      <c r="C15" s="171" t="s">
        <v>355</v>
      </c>
      <c r="D15" s="172" t="s">
        <v>119</v>
      </c>
      <c r="E15" s="168">
        <v>0</v>
      </c>
      <c r="F15" s="168">
        <v>0</v>
      </c>
      <c r="G15" s="168">
        <v>0</v>
      </c>
      <c r="H15" s="168">
        <v>0</v>
      </c>
      <c r="I15" s="168">
        <v>0</v>
      </c>
      <c r="J15" s="168">
        <v>0</v>
      </c>
      <c r="K15" s="168">
        <v>0</v>
      </c>
      <c r="L15" s="164">
        <f t="shared" si="1"/>
        <v>0</v>
      </c>
      <c r="M15" s="168">
        <v>0</v>
      </c>
      <c r="N15" s="168">
        <v>0</v>
      </c>
      <c r="O15" s="168">
        <v>0</v>
      </c>
      <c r="P15" s="168">
        <v>273599.68144412001</v>
      </c>
      <c r="Q15" s="168">
        <v>0</v>
      </c>
      <c r="R15" s="168">
        <v>0</v>
      </c>
      <c r="S15" s="168">
        <v>0</v>
      </c>
      <c r="T15" s="164">
        <f t="shared" si="3"/>
        <v>273599.68144412001</v>
      </c>
      <c r="U15" s="168">
        <v>0</v>
      </c>
      <c r="V15" s="168">
        <v>0</v>
      </c>
      <c r="W15" s="168">
        <v>0</v>
      </c>
      <c r="X15" s="168">
        <v>0</v>
      </c>
      <c r="Y15" s="168">
        <v>0</v>
      </c>
      <c r="Z15" s="168">
        <v>0</v>
      </c>
      <c r="AA15" s="168">
        <v>0</v>
      </c>
      <c r="AB15" s="164">
        <f t="shared" si="5"/>
        <v>0</v>
      </c>
      <c r="AC15" s="168">
        <v>0</v>
      </c>
      <c r="AD15" s="168">
        <v>0</v>
      </c>
      <c r="AE15" s="168">
        <v>0</v>
      </c>
      <c r="AF15" s="168">
        <v>0</v>
      </c>
      <c r="AG15" s="168">
        <v>0</v>
      </c>
      <c r="AH15" s="168">
        <v>0</v>
      </c>
      <c r="AI15" s="168">
        <v>0</v>
      </c>
      <c r="AJ15" s="164">
        <f t="shared" si="7"/>
        <v>0</v>
      </c>
      <c r="AK15" s="168">
        <v>0</v>
      </c>
      <c r="AL15" s="168">
        <v>0</v>
      </c>
      <c r="AM15" s="168">
        <v>0</v>
      </c>
      <c r="AN15" s="168">
        <v>0</v>
      </c>
      <c r="AO15" s="168">
        <v>0</v>
      </c>
      <c r="AP15" s="168">
        <v>0</v>
      </c>
      <c r="AQ15" s="168">
        <v>0</v>
      </c>
      <c r="AR15" s="164">
        <f t="shared" si="9"/>
        <v>0</v>
      </c>
      <c r="AS15" s="168">
        <v>0</v>
      </c>
      <c r="AT15" s="168">
        <v>0</v>
      </c>
      <c r="AU15" s="168">
        <v>0</v>
      </c>
      <c r="AV15" s="168">
        <v>0</v>
      </c>
      <c r="AW15" s="168">
        <v>0</v>
      </c>
      <c r="AX15" s="168">
        <v>0</v>
      </c>
      <c r="AY15" s="168">
        <v>0</v>
      </c>
      <c r="AZ15" s="164">
        <f t="shared" si="11"/>
        <v>0</v>
      </c>
      <c r="BA15" s="168">
        <f t="shared" si="12"/>
        <v>273599.68144412001</v>
      </c>
    </row>
    <row r="16" spans="1:53" ht="30.75" customHeight="1">
      <c r="A16" s="165" t="s">
        <v>120</v>
      </c>
      <c r="B16" s="257" t="s">
        <v>121</v>
      </c>
      <c r="C16" s="243"/>
      <c r="D16" s="252"/>
      <c r="E16" s="164">
        <f t="shared" ref="E16:K16" si="37">SUM(E17)</f>
        <v>0</v>
      </c>
      <c r="F16" s="164">
        <f t="shared" si="37"/>
        <v>0</v>
      </c>
      <c r="G16" s="164">
        <f t="shared" si="37"/>
        <v>0</v>
      </c>
      <c r="H16" s="164">
        <f t="shared" si="37"/>
        <v>0</v>
      </c>
      <c r="I16" s="164">
        <f t="shared" si="37"/>
        <v>0</v>
      </c>
      <c r="J16" s="164">
        <f t="shared" si="37"/>
        <v>0</v>
      </c>
      <c r="K16" s="164">
        <f t="shared" si="37"/>
        <v>0</v>
      </c>
      <c r="L16" s="164">
        <f t="shared" si="1"/>
        <v>0</v>
      </c>
      <c r="M16" s="164">
        <f t="shared" ref="M16:S16" si="38">SUM(M17)</f>
        <v>0</v>
      </c>
      <c r="N16" s="164">
        <f t="shared" si="38"/>
        <v>0</v>
      </c>
      <c r="O16" s="164">
        <f t="shared" si="38"/>
        <v>0</v>
      </c>
      <c r="P16" s="164">
        <f t="shared" si="38"/>
        <v>0</v>
      </c>
      <c r="Q16" s="164">
        <f t="shared" si="38"/>
        <v>0</v>
      </c>
      <c r="R16" s="164">
        <f t="shared" si="38"/>
        <v>0</v>
      </c>
      <c r="S16" s="164">
        <f t="shared" si="38"/>
        <v>0</v>
      </c>
      <c r="T16" s="164">
        <f t="shared" si="3"/>
        <v>0</v>
      </c>
      <c r="U16" s="164">
        <f t="shared" ref="U16:AA16" si="39">SUM(U17)</f>
        <v>0</v>
      </c>
      <c r="V16" s="164">
        <f t="shared" si="39"/>
        <v>0</v>
      </c>
      <c r="W16" s="164">
        <f t="shared" si="39"/>
        <v>0</v>
      </c>
      <c r="X16" s="164">
        <f t="shared" si="39"/>
        <v>0</v>
      </c>
      <c r="Y16" s="164">
        <f t="shared" si="39"/>
        <v>0</v>
      </c>
      <c r="Z16" s="164">
        <f t="shared" si="39"/>
        <v>0</v>
      </c>
      <c r="AA16" s="164">
        <f t="shared" si="39"/>
        <v>0</v>
      </c>
      <c r="AB16" s="164">
        <f t="shared" si="5"/>
        <v>0</v>
      </c>
      <c r="AC16" s="164">
        <f t="shared" ref="AC16:AI16" si="40">SUM(AC17)</f>
        <v>0</v>
      </c>
      <c r="AD16" s="164">
        <f t="shared" si="40"/>
        <v>0</v>
      </c>
      <c r="AE16" s="164">
        <f t="shared" si="40"/>
        <v>0</v>
      </c>
      <c r="AF16" s="164">
        <f t="shared" si="40"/>
        <v>0</v>
      </c>
      <c r="AG16" s="164">
        <f t="shared" si="40"/>
        <v>0</v>
      </c>
      <c r="AH16" s="164">
        <f t="shared" si="40"/>
        <v>0</v>
      </c>
      <c r="AI16" s="164">
        <f t="shared" si="40"/>
        <v>0</v>
      </c>
      <c r="AJ16" s="164">
        <f t="shared" si="7"/>
        <v>0</v>
      </c>
      <c r="AK16" s="164">
        <f t="shared" ref="AK16:AQ16" si="41">SUM(AK17)</f>
        <v>66365.808335545531</v>
      </c>
      <c r="AL16" s="164">
        <f t="shared" si="41"/>
        <v>0</v>
      </c>
      <c r="AM16" s="164">
        <f t="shared" si="41"/>
        <v>199097.42500663659</v>
      </c>
      <c r="AN16" s="164">
        <f t="shared" si="41"/>
        <v>331829.04167772766</v>
      </c>
      <c r="AO16" s="164">
        <f t="shared" si="41"/>
        <v>0</v>
      </c>
      <c r="AP16" s="164">
        <f t="shared" si="41"/>
        <v>0</v>
      </c>
      <c r="AQ16" s="164">
        <f t="shared" si="41"/>
        <v>0</v>
      </c>
      <c r="AR16" s="164">
        <f t="shared" si="9"/>
        <v>597292.27501990972</v>
      </c>
      <c r="AS16" s="164">
        <f t="shared" ref="AS16:AY16" si="42">SUM(AS17)</f>
        <v>26546.32333421821</v>
      </c>
      <c r="AT16" s="164">
        <f t="shared" si="42"/>
        <v>0</v>
      </c>
      <c r="AU16" s="164">
        <f t="shared" si="42"/>
        <v>132731.61667109106</v>
      </c>
      <c r="AV16" s="164">
        <f t="shared" si="42"/>
        <v>331829.04167772766</v>
      </c>
      <c r="AW16" s="164">
        <f t="shared" si="42"/>
        <v>0</v>
      </c>
      <c r="AX16" s="164">
        <f t="shared" si="42"/>
        <v>0</v>
      </c>
      <c r="AY16" s="164">
        <f t="shared" si="42"/>
        <v>0</v>
      </c>
      <c r="AZ16" s="164">
        <f t="shared" si="11"/>
        <v>491106.98168303689</v>
      </c>
      <c r="BA16" s="164">
        <f t="shared" si="12"/>
        <v>1088399.2567029465</v>
      </c>
    </row>
    <row r="17" spans="1:53" ht="30.75" customHeight="1">
      <c r="A17" s="174" t="s">
        <v>124</v>
      </c>
      <c r="B17" s="172" t="s">
        <v>400</v>
      </c>
      <c r="C17" s="171"/>
      <c r="D17" s="172" t="s">
        <v>96</v>
      </c>
      <c r="E17" s="168">
        <v>0</v>
      </c>
      <c r="F17" s="168">
        <v>0</v>
      </c>
      <c r="G17" s="168">
        <v>0</v>
      </c>
      <c r="H17" s="168">
        <v>0</v>
      </c>
      <c r="I17" s="168">
        <v>0</v>
      </c>
      <c r="J17" s="168">
        <v>0</v>
      </c>
      <c r="K17" s="168">
        <v>0</v>
      </c>
      <c r="L17" s="164">
        <f t="shared" si="1"/>
        <v>0</v>
      </c>
      <c r="M17" s="168">
        <v>0</v>
      </c>
      <c r="N17" s="168">
        <v>0</v>
      </c>
      <c r="O17" s="168">
        <v>0</v>
      </c>
      <c r="P17" s="168">
        <v>0</v>
      </c>
      <c r="Q17" s="168">
        <v>0</v>
      </c>
      <c r="R17" s="168">
        <v>0</v>
      </c>
      <c r="S17" s="168">
        <v>0</v>
      </c>
      <c r="T17" s="164">
        <f t="shared" si="3"/>
        <v>0</v>
      </c>
      <c r="U17" s="168">
        <v>0</v>
      </c>
      <c r="V17" s="168">
        <v>0</v>
      </c>
      <c r="W17" s="168">
        <v>0</v>
      </c>
      <c r="X17" s="168">
        <v>0</v>
      </c>
      <c r="Y17" s="168">
        <v>0</v>
      </c>
      <c r="Z17" s="168">
        <v>0</v>
      </c>
      <c r="AA17" s="168">
        <v>0</v>
      </c>
      <c r="AB17" s="164">
        <f t="shared" si="5"/>
        <v>0</v>
      </c>
      <c r="AC17" s="168">
        <v>0</v>
      </c>
      <c r="AD17" s="168">
        <v>0</v>
      </c>
      <c r="AE17" s="168">
        <v>0</v>
      </c>
      <c r="AF17" s="168">
        <v>0</v>
      </c>
      <c r="AG17" s="168">
        <v>0</v>
      </c>
      <c r="AH17" s="168">
        <v>0</v>
      </c>
      <c r="AI17" s="168">
        <v>0</v>
      </c>
      <c r="AJ17" s="164">
        <f t="shared" si="7"/>
        <v>0</v>
      </c>
      <c r="AK17" s="168">
        <v>66365.808335545531</v>
      </c>
      <c r="AL17" s="168">
        <v>0</v>
      </c>
      <c r="AM17" s="168">
        <v>199097.42500663659</v>
      </c>
      <c r="AN17" s="168">
        <v>331829.04167772766</v>
      </c>
      <c r="AO17" s="168">
        <v>0</v>
      </c>
      <c r="AP17" s="168">
        <v>0</v>
      </c>
      <c r="AQ17" s="168">
        <v>0</v>
      </c>
      <c r="AR17" s="164">
        <f t="shared" si="9"/>
        <v>597292.27501990972</v>
      </c>
      <c r="AS17" s="168">
        <v>26546.32333421821</v>
      </c>
      <c r="AT17" s="168">
        <v>0</v>
      </c>
      <c r="AU17" s="168">
        <v>132731.61667109106</v>
      </c>
      <c r="AV17" s="168">
        <v>331829.04167772766</v>
      </c>
      <c r="AW17" s="168">
        <v>0</v>
      </c>
      <c r="AX17" s="168">
        <v>0</v>
      </c>
      <c r="AY17" s="168">
        <v>0</v>
      </c>
      <c r="AZ17" s="164">
        <f t="shared" si="11"/>
        <v>491106.98168303689</v>
      </c>
      <c r="BA17" s="168">
        <f t="shared" si="12"/>
        <v>1088399.2567029465</v>
      </c>
    </row>
    <row r="18" spans="1:53" ht="30.75" customHeight="1">
      <c r="A18" s="162" t="s">
        <v>126</v>
      </c>
      <c r="B18" s="258" t="s">
        <v>127</v>
      </c>
      <c r="C18" s="243"/>
      <c r="D18" s="252"/>
      <c r="E18" s="163">
        <f t="shared" ref="E18:K18" si="43">SUM(E19,E25,E32)</f>
        <v>0</v>
      </c>
      <c r="F18" s="163">
        <f t="shared" si="43"/>
        <v>0</v>
      </c>
      <c r="G18" s="163">
        <f t="shared" si="43"/>
        <v>0</v>
      </c>
      <c r="H18" s="163">
        <f t="shared" si="43"/>
        <v>0</v>
      </c>
      <c r="I18" s="163">
        <f t="shared" si="43"/>
        <v>0</v>
      </c>
      <c r="J18" s="163">
        <f t="shared" si="43"/>
        <v>0</v>
      </c>
      <c r="K18" s="163">
        <f t="shared" si="43"/>
        <v>0</v>
      </c>
      <c r="L18" s="164">
        <f t="shared" si="1"/>
        <v>0</v>
      </c>
      <c r="M18" s="163">
        <f t="shared" ref="M18:S18" si="44">SUM(M19,M25,M32)</f>
        <v>0</v>
      </c>
      <c r="N18" s="163">
        <f t="shared" si="44"/>
        <v>0</v>
      </c>
      <c r="O18" s="163">
        <f t="shared" si="44"/>
        <v>0</v>
      </c>
      <c r="P18" s="163">
        <f t="shared" si="44"/>
        <v>540881.33793469612</v>
      </c>
      <c r="Q18" s="163">
        <f t="shared" si="44"/>
        <v>0</v>
      </c>
      <c r="R18" s="163">
        <f t="shared" si="44"/>
        <v>0</v>
      </c>
      <c r="S18" s="163">
        <f t="shared" si="44"/>
        <v>0</v>
      </c>
      <c r="T18" s="164">
        <f t="shared" si="3"/>
        <v>540881.33793469612</v>
      </c>
      <c r="U18" s="163">
        <f t="shared" ref="U18:AA18" si="45">SUM(U19,U25,U32)</f>
        <v>127241.28500398196</v>
      </c>
      <c r="V18" s="163">
        <f t="shared" si="45"/>
        <v>0</v>
      </c>
      <c r="W18" s="163">
        <f t="shared" si="45"/>
        <v>695594.27384125302</v>
      </c>
      <c r="X18" s="163">
        <f t="shared" si="45"/>
        <v>3600180.9435293335</v>
      </c>
      <c r="Y18" s="163">
        <f t="shared" si="45"/>
        <v>860224.04</v>
      </c>
      <c r="Z18" s="163">
        <f t="shared" si="45"/>
        <v>0</v>
      </c>
      <c r="AA18" s="163">
        <f t="shared" si="45"/>
        <v>0</v>
      </c>
      <c r="AB18" s="164">
        <f t="shared" si="5"/>
        <v>4423016.502374569</v>
      </c>
      <c r="AC18" s="163">
        <f t="shared" ref="AC18:AI18" si="46">SUM(AC19,AC25,AC32)</f>
        <v>74148.638335545533</v>
      </c>
      <c r="AD18" s="163">
        <f t="shared" si="46"/>
        <v>0</v>
      </c>
      <c r="AE18" s="163">
        <f t="shared" si="46"/>
        <v>530109.06197770103</v>
      </c>
      <c r="AF18" s="163">
        <f t="shared" si="46"/>
        <v>4787409.2591651184</v>
      </c>
      <c r="AG18" s="163">
        <f t="shared" si="46"/>
        <v>860224.04</v>
      </c>
      <c r="AH18" s="163">
        <f t="shared" si="46"/>
        <v>0</v>
      </c>
      <c r="AI18" s="163">
        <f t="shared" si="46"/>
        <v>0</v>
      </c>
      <c r="AJ18" s="164">
        <f t="shared" si="7"/>
        <v>5391666.9594783653</v>
      </c>
      <c r="AK18" s="163">
        <f t="shared" ref="AK18:AQ18" si="47">SUM(AK19,AK25,AK32)</f>
        <v>66365.808335545531</v>
      </c>
      <c r="AL18" s="163">
        <f t="shared" si="47"/>
        <v>0</v>
      </c>
      <c r="AM18" s="163">
        <f t="shared" si="47"/>
        <v>805023.89169100078</v>
      </c>
      <c r="AN18" s="163">
        <f t="shared" si="47"/>
        <v>3079632.3334218212</v>
      </c>
      <c r="AO18" s="163">
        <f t="shared" si="47"/>
        <v>425000</v>
      </c>
      <c r="AP18" s="163">
        <f t="shared" si="47"/>
        <v>0</v>
      </c>
      <c r="AQ18" s="163">
        <f t="shared" si="47"/>
        <v>0</v>
      </c>
      <c r="AR18" s="164">
        <f t="shared" si="9"/>
        <v>3951022.0334483674</v>
      </c>
      <c r="AS18" s="163">
        <f t="shared" ref="AS18:AY18" si="48">SUM(AS19,AS25,AS32)</f>
        <v>66365.808335545531</v>
      </c>
      <c r="AT18" s="163">
        <f t="shared" si="48"/>
        <v>0</v>
      </c>
      <c r="AU18" s="163">
        <f t="shared" si="48"/>
        <v>730023.89169100078</v>
      </c>
      <c r="AV18" s="163">
        <f t="shared" si="48"/>
        <v>1858242.6333952749</v>
      </c>
      <c r="AW18" s="163">
        <f t="shared" si="48"/>
        <v>0</v>
      </c>
      <c r="AX18" s="163">
        <f t="shared" si="48"/>
        <v>0</v>
      </c>
      <c r="AY18" s="163">
        <f t="shared" si="48"/>
        <v>0</v>
      </c>
      <c r="AZ18" s="164">
        <f t="shared" si="11"/>
        <v>2654632.3334218212</v>
      </c>
      <c r="BA18" s="163">
        <f t="shared" si="12"/>
        <v>16961219.16665782</v>
      </c>
    </row>
    <row r="19" spans="1:53" ht="30.75" customHeight="1">
      <c r="A19" s="165" t="s">
        <v>131</v>
      </c>
      <c r="B19" s="257" t="s">
        <v>132</v>
      </c>
      <c r="C19" s="243"/>
      <c r="D19" s="252"/>
      <c r="E19" s="164">
        <f t="shared" ref="E19:K19" si="49">SUM(E20:E24)</f>
        <v>0</v>
      </c>
      <c r="F19" s="164">
        <f t="shared" si="49"/>
        <v>0</v>
      </c>
      <c r="G19" s="164">
        <f t="shared" si="49"/>
        <v>0</v>
      </c>
      <c r="H19" s="164">
        <f t="shared" si="49"/>
        <v>0</v>
      </c>
      <c r="I19" s="164">
        <f t="shared" si="49"/>
        <v>0</v>
      </c>
      <c r="J19" s="164">
        <f t="shared" si="49"/>
        <v>0</v>
      </c>
      <c r="K19" s="164">
        <f t="shared" si="49"/>
        <v>0</v>
      </c>
      <c r="L19" s="164">
        <f t="shared" si="1"/>
        <v>0</v>
      </c>
      <c r="M19" s="164">
        <f t="shared" ref="M19:S19" si="50">SUM(M20:M24)</f>
        <v>0</v>
      </c>
      <c r="N19" s="164">
        <f t="shared" si="50"/>
        <v>0</v>
      </c>
      <c r="O19" s="164">
        <f t="shared" si="50"/>
        <v>0</v>
      </c>
      <c r="P19" s="164">
        <f t="shared" si="50"/>
        <v>530926.46668436425</v>
      </c>
      <c r="Q19" s="164">
        <f t="shared" si="50"/>
        <v>0</v>
      </c>
      <c r="R19" s="164">
        <f t="shared" si="50"/>
        <v>0</v>
      </c>
      <c r="S19" s="164">
        <f t="shared" si="50"/>
        <v>0</v>
      </c>
      <c r="T19" s="164">
        <f t="shared" si="3"/>
        <v>530926.46668436425</v>
      </c>
      <c r="U19" s="164">
        <f t="shared" ref="U19:AA19" si="51">SUM(U20:U24)</f>
        <v>7782.83</v>
      </c>
      <c r="V19" s="164">
        <f t="shared" si="51"/>
        <v>0</v>
      </c>
      <c r="W19" s="164">
        <f t="shared" si="51"/>
        <v>149330.67466684364</v>
      </c>
      <c r="X19" s="164">
        <f t="shared" si="51"/>
        <v>1430969.9916856918</v>
      </c>
      <c r="Y19" s="164">
        <f t="shared" si="51"/>
        <v>860224.04</v>
      </c>
      <c r="Z19" s="164">
        <f t="shared" si="51"/>
        <v>0</v>
      </c>
      <c r="AA19" s="164">
        <f t="shared" si="51"/>
        <v>0</v>
      </c>
      <c r="AB19" s="164">
        <f t="shared" si="5"/>
        <v>1588083.4963525354</v>
      </c>
      <c r="AC19" s="164">
        <f t="shared" ref="AC19:AI19" si="52">SUM(AC20:AC24)</f>
        <v>7782.83</v>
      </c>
      <c r="AD19" s="164">
        <f t="shared" si="52"/>
        <v>0</v>
      </c>
      <c r="AE19" s="164">
        <f t="shared" si="52"/>
        <v>150657.99083355456</v>
      </c>
      <c r="AF19" s="164">
        <f t="shared" si="52"/>
        <v>1782708.7758640829</v>
      </c>
      <c r="AG19" s="164">
        <f t="shared" si="52"/>
        <v>860224.04</v>
      </c>
      <c r="AH19" s="164">
        <f t="shared" si="52"/>
        <v>0</v>
      </c>
      <c r="AI19" s="164">
        <f t="shared" si="52"/>
        <v>0</v>
      </c>
      <c r="AJ19" s="164">
        <f t="shared" si="7"/>
        <v>1941149.5966976373</v>
      </c>
      <c r="AK19" s="164">
        <f t="shared" ref="AK19:AQ19" si="53">SUM(AK20:AK24)</f>
        <v>0</v>
      </c>
      <c r="AL19" s="164">
        <f t="shared" si="53"/>
        <v>0</v>
      </c>
      <c r="AM19" s="164">
        <f t="shared" si="53"/>
        <v>75000</v>
      </c>
      <c r="AN19" s="164">
        <f t="shared" si="53"/>
        <v>425000</v>
      </c>
      <c r="AO19" s="164">
        <f t="shared" si="53"/>
        <v>425000</v>
      </c>
      <c r="AP19" s="164">
        <f t="shared" si="53"/>
        <v>0</v>
      </c>
      <c r="AQ19" s="164">
        <f t="shared" si="53"/>
        <v>0</v>
      </c>
      <c r="AR19" s="164">
        <f t="shared" si="9"/>
        <v>500000</v>
      </c>
      <c r="AS19" s="164">
        <f t="shared" ref="AS19:AY19" si="54">SUM(AS20:AS24)</f>
        <v>0</v>
      </c>
      <c r="AT19" s="164">
        <f t="shared" si="54"/>
        <v>0</v>
      </c>
      <c r="AU19" s="164">
        <f t="shared" si="54"/>
        <v>0</v>
      </c>
      <c r="AV19" s="164">
        <f t="shared" si="54"/>
        <v>0</v>
      </c>
      <c r="AW19" s="164">
        <f t="shared" si="54"/>
        <v>0</v>
      </c>
      <c r="AX19" s="164">
        <f t="shared" si="54"/>
        <v>0</v>
      </c>
      <c r="AY19" s="164">
        <f t="shared" si="54"/>
        <v>0</v>
      </c>
      <c r="AZ19" s="164">
        <f t="shared" si="11"/>
        <v>0</v>
      </c>
      <c r="BA19" s="164">
        <f t="shared" si="12"/>
        <v>4560159.5597345363</v>
      </c>
    </row>
    <row r="20" spans="1:53" ht="30.75" customHeight="1">
      <c r="A20" s="174" t="s">
        <v>135</v>
      </c>
      <c r="B20" s="172" t="s">
        <v>421</v>
      </c>
      <c r="C20" s="171" t="s">
        <v>356</v>
      </c>
      <c r="D20" s="172" t="s">
        <v>96</v>
      </c>
      <c r="E20" s="168">
        <v>0</v>
      </c>
      <c r="F20" s="168">
        <v>0</v>
      </c>
      <c r="G20" s="168">
        <v>0</v>
      </c>
      <c r="H20" s="168">
        <v>0</v>
      </c>
      <c r="I20" s="168">
        <v>0</v>
      </c>
      <c r="J20" s="168">
        <v>0</v>
      </c>
      <c r="K20" s="168">
        <v>0</v>
      </c>
      <c r="L20" s="164">
        <f t="shared" si="1"/>
        <v>0</v>
      </c>
      <c r="M20" s="168">
        <v>0</v>
      </c>
      <c r="N20" s="168">
        <v>0</v>
      </c>
      <c r="O20" s="168">
        <v>0</v>
      </c>
      <c r="P20" s="168">
        <v>0</v>
      </c>
      <c r="Q20" s="168">
        <v>0</v>
      </c>
      <c r="R20" s="168">
        <v>0</v>
      </c>
      <c r="S20" s="168">
        <v>0</v>
      </c>
      <c r="T20" s="164">
        <f t="shared" si="3"/>
        <v>0</v>
      </c>
      <c r="U20" s="168">
        <v>7782.83</v>
      </c>
      <c r="V20" s="168">
        <v>0</v>
      </c>
      <c r="W20" s="168">
        <v>69021.41</v>
      </c>
      <c r="X20" s="168">
        <v>435224.04</v>
      </c>
      <c r="Y20" s="168">
        <v>435224.04</v>
      </c>
      <c r="Z20" s="168">
        <v>0</v>
      </c>
      <c r="AA20" s="168">
        <v>0</v>
      </c>
      <c r="AB20" s="164">
        <f t="shared" si="5"/>
        <v>512028.27999999997</v>
      </c>
      <c r="AC20" s="168">
        <v>7782.83</v>
      </c>
      <c r="AD20" s="168">
        <v>0</v>
      </c>
      <c r="AE20" s="168">
        <v>69021.41</v>
      </c>
      <c r="AF20" s="168">
        <v>435224.04</v>
      </c>
      <c r="AG20" s="168">
        <v>435224.04</v>
      </c>
      <c r="AH20" s="168">
        <v>0</v>
      </c>
      <c r="AI20" s="168">
        <v>0</v>
      </c>
      <c r="AJ20" s="164">
        <f t="shared" si="7"/>
        <v>512028.27999999997</v>
      </c>
      <c r="AK20" s="168">
        <v>0</v>
      </c>
      <c r="AL20" s="168">
        <v>0</v>
      </c>
      <c r="AM20" s="168">
        <v>0</v>
      </c>
      <c r="AN20" s="168">
        <v>0</v>
      </c>
      <c r="AO20" s="168">
        <v>0</v>
      </c>
      <c r="AP20" s="168">
        <v>0</v>
      </c>
      <c r="AQ20" s="168">
        <v>0</v>
      </c>
      <c r="AR20" s="164">
        <f t="shared" si="9"/>
        <v>0</v>
      </c>
      <c r="AS20" s="168">
        <v>0</v>
      </c>
      <c r="AT20" s="168">
        <v>0</v>
      </c>
      <c r="AU20" s="168">
        <v>0</v>
      </c>
      <c r="AV20" s="168">
        <v>0</v>
      </c>
      <c r="AW20" s="168">
        <v>0</v>
      </c>
      <c r="AX20" s="168">
        <v>0</v>
      </c>
      <c r="AY20" s="168">
        <v>0</v>
      </c>
      <c r="AZ20" s="164">
        <f t="shared" si="11"/>
        <v>0</v>
      </c>
      <c r="BA20" s="168">
        <f t="shared" si="12"/>
        <v>1024056.5599999999</v>
      </c>
    </row>
    <row r="21" spans="1:53" ht="30.75" customHeight="1">
      <c r="A21" s="174" t="s">
        <v>137</v>
      </c>
      <c r="B21" s="172" t="s">
        <v>138</v>
      </c>
      <c r="C21" s="171" t="s">
        <v>356</v>
      </c>
      <c r="D21" s="172" t="s">
        <v>139</v>
      </c>
      <c r="E21" s="168">
        <v>0</v>
      </c>
      <c r="F21" s="168">
        <v>0</v>
      </c>
      <c r="G21" s="168">
        <v>0</v>
      </c>
      <c r="H21" s="168">
        <v>0</v>
      </c>
      <c r="I21" s="168">
        <v>0</v>
      </c>
      <c r="J21" s="168">
        <v>0</v>
      </c>
      <c r="K21" s="168">
        <v>0</v>
      </c>
      <c r="L21" s="164">
        <f t="shared" si="1"/>
        <v>0</v>
      </c>
      <c r="M21" s="168">
        <v>0</v>
      </c>
      <c r="N21" s="168">
        <v>0</v>
      </c>
      <c r="O21" s="168">
        <v>0</v>
      </c>
      <c r="P21" s="168">
        <v>0</v>
      </c>
      <c r="Q21" s="168">
        <v>0</v>
      </c>
      <c r="R21" s="168">
        <v>0</v>
      </c>
      <c r="S21" s="168">
        <v>0</v>
      </c>
      <c r="T21" s="164">
        <f t="shared" si="3"/>
        <v>0</v>
      </c>
      <c r="U21" s="168">
        <v>0</v>
      </c>
      <c r="V21" s="168">
        <v>0</v>
      </c>
      <c r="W21" s="168">
        <v>75000</v>
      </c>
      <c r="X21" s="168">
        <v>425000</v>
      </c>
      <c r="Y21" s="168">
        <v>425000</v>
      </c>
      <c r="Z21" s="168">
        <v>0</v>
      </c>
      <c r="AA21" s="168">
        <v>0</v>
      </c>
      <c r="AB21" s="164">
        <f t="shared" si="5"/>
        <v>500000</v>
      </c>
      <c r="AC21" s="168">
        <v>0</v>
      </c>
      <c r="AD21" s="168">
        <v>0</v>
      </c>
      <c r="AE21" s="168">
        <v>75000</v>
      </c>
      <c r="AF21" s="168">
        <v>425000</v>
      </c>
      <c r="AG21" s="168">
        <v>425000</v>
      </c>
      <c r="AH21" s="168">
        <v>0</v>
      </c>
      <c r="AI21" s="168">
        <v>0</v>
      </c>
      <c r="AJ21" s="164">
        <f t="shared" si="7"/>
        <v>500000</v>
      </c>
      <c r="AK21" s="168">
        <v>0</v>
      </c>
      <c r="AL21" s="168">
        <v>0</v>
      </c>
      <c r="AM21" s="168">
        <v>75000</v>
      </c>
      <c r="AN21" s="168">
        <v>425000</v>
      </c>
      <c r="AO21" s="168">
        <v>425000</v>
      </c>
      <c r="AP21" s="168">
        <v>0</v>
      </c>
      <c r="AQ21" s="168">
        <v>0</v>
      </c>
      <c r="AR21" s="164">
        <f t="shared" si="9"/>
        <v>500000</v>
      </c>
      <c r="AS21" s="168">
        <v>0</v>
      </c>
      <c r="AT21" s="168">
        <v>0</v>
      </c>
      <c r="AU21" s="168">
        <v>0</v>
      </c>
      <c r="AV21" s="168">
        <v>0</v>
      </c>
      <c r="AW21" s="168">
        <v>0</v>
      </c>
      <c r="AX21" s="168">
        <v>0</v>
      </c>
      <c r="AY21" s="168">
        <v>0</v>
      </c>
      <c r="AZ21" s="164">
        <f t="shared" si="11"/>
        <v>0</v>
      </c>
      <c r="BA21" s="168">
        <f t="shared" si="12"/>
        <v>1500000</v>
      </c>
    </row>
    <row r="22" spans="1:53" ht="30.75" customHeight="1">
      <c r="A22" s="174" t="s">
        <v>140</v>
      </c>
      <c r="B22" s="172" t="s">
        <v>141</v>
      </c>
      <c r="C22" s="171"/>
      <c r="D22" s="172" t="s">
        <v>96</v>
      </c>
      <c r="E22" s="168">
        <v>0</v>
      </c>
      <c r="F22" s="168">
        <v>0</v>
      </c>
      <c r="G22" s="168">
        <v>0</v>
      </c>
      <c r="H22" s="168">
        <v>0</v>
      </c>
      <c r="I22" s="168">
        <v>0</v>
      </c>
      <c r="J22" s="168">
        <v>0</v>
      </c>
      <c r="K22" s="168">
        <v>0</v>
      </c>
      <c r="L22" s="164">
        <f t="shared" si="1"/>
        <v>0</v>
      </c>
      <c r="M22" s="168">
        <v>0</v>
      </c>
      <c r="N22" s="168">
        <v>0</v>
      </c>
      <c r="O22" s="168">
        <v>0</v>
      </c>
      <c r="P22" s="168">
        <v>0</v>
      </c>
      <c r="Q22" s="168">
        <v>0</v>
      </c>
      <c r="R22" s="168">
        <v>0</v>
      </c>
      <c r="S22" s="168">
        <v>0</v>
      </c>
      <c r="T22" s="164">
        <f t="shared" si="3"/>
        <v>0</v>
      </c>
      <c r="U22" s="168">
        <v>0</v>
      </c>
      <c r="V22" s="168">
        <v>0</v>
      </c>
      <c r="W22" s="168">
        <v>5309.2646668436419</v>
      </c>
      <c r="X22" s="168">
        <v>39819.485001327317</v>
      </c>
      <c r="Y22" s="168">
        <v>0</v>
      </c>
      <c r="Z22" s="168">
        <v>0</v>
      </c>
      <c r="AA22" s="168">
        <v>0</v>
      </c>
      <c r="AB22" s="164">
        <f t="shared" si="5"/>
        <v>45128.74966817096</v>
      </c>
      <c r="AC22" s="168">
        <v>0</v>
      </c>
      <c r="AD22" s="168">
        <v>0</v>
      </c>
      <c r="AE22" s="168">
        <v>0</v>
      </c>
      <c r="AF22" s="168">
        <v>0</v>
      </c>
      <c r="AG22" s="168">
        <v>0</v>
      </c>
      <c r="AH22" s="168">
        <v>0</v>
      </c>
      <c r="AI22" s="168">
        <v>0</v>
      </c>
      <c r="AJ22" s="164">
        <f t="shared" si="7"/>
        <v>0</v>
      </c>
      <c r="AK22" s="168">
        <v>0</v>
      </c>
      <c r="AL22" s="168">
        <v>0</v>
      </c>
      <c r="AM22" s="168">
        <v>0</v>
      </c>
      <c r="AN22" s="168">
        <v>0</v>
      </c>
      <c r="AO22" s="168">
        <v>0</v>
      </c>
      <c r="AP22" s="168">
        <v>0</v>
      </c>
      <c r="AQ22" s="168">
        <v>0</v>
      </c>
      <c r="AR22" s="164">
        <f t="shared" si="9"/>
        <v>0</v>
      </c>
      <c r="AS22" s="168">
        <v>0</v>
      </c>
      <c r="AT22" s="168">
        <v>0</v>
      </c>
      <c r="AU22" s="168">
        <v>0</v>
      </c>
      <c r="AV22" s="168">
        <v>0</v>
      </c>
      <c r="AW22" s="168">
        <v>0</v>
      </c>
      <c r="AX22" s="168">
        <v>0</v>
      </c>
      <c r="AY22" s="168">
        <v>0</v>
      </c>
      <c r="AZ22" s="164">
        <f t="shared" si="11"/>
        <v>0</v>
      </c>
      <c r="BA22" s="168">
        <f t="shared" si="12"/>
        <v>45128.74966817096</v>
      </c>
    </row>
    <row r="23" spans="1:53" ht="30.75" customHeight="1">
      <c r="A23" s="174" t="s">
        <v>142</v>
      </c>
      <c r="B23" s="172" t="s">
        <v>143</v>
      </c>
      <c r="C23" s="175"/>
      <c r="D23" s="172" t="s">
        <v>144</v>
      </c>
      <c r="E23" s="168">
        <v>0</v>
      </c>
      <c r="F23" s="168">
        <v>0</v>
      </c>
      <c r="G23" s="168">
        <v>0</v>
      </c>
      <c r="H23" s="168">
        <v>0</v>
      </c>
      <c r="I23" s="168">
        <v>0</v>
      </c>
      <c r="J23" s="168">
        <v>0</v>
      </c>
      <c r="K23" s="168">
        <v>0</v>
      </c>
      <c r="L23" s="164">
        <f t="shared" si="1"/>
        <v>0</v>
      </c>
      <c r="M23" s="168">
        <v>0</v>
      </c>
      <c r="N23" s="168">
        <v>0</v>
      </c>
      <c r="O23" s="168">
        <v>0</v>
      </c>
      <c r="P23" s="168">
        <v>0</v>
      </c>
      <c r="Q23" s="168">
        <v>0</v>
      </c>
      <c r="R23" s="168">
        <v>0</v>
      </c>
      <c r="S23" s="168">
        <v>0</v>
      </c>
      <c r="T23" s="164">
        <f t="shared" si="3"/>
        <v>0</v>
      </c>
      <c r="U23" s="168">
        <v>0</v>
      </c>
      <c r="V23" s="168">
        <v>0</v>
      </c>
      <c r="W23" s="168">
        <v>0</v>
      </c>
      <c r="X23" s="168">
        <v>0</v>
      </c>
      <c r="Y23" s="168">
        <v>0</v>
      </c>
      <c r="Z23" s="168">
        <v>0</v>
      </c>
      <c r="AA23" s="168">
        <v>0</v>
      </c>
      <c r="AB23" s="164">
        <f t="shared" si="5"/>
        <v>0</v>
      </c>
      <c r="AC23" s="168">
        <v>0</v>
      </c>
      <c r="AD23" s="168">
        <v>0</v>
      </c>
      <c r="AE23" s="168">
        <v>6636.5808335545526</v>
      </c>
      <c r="AF23" s="168">
        <v>391558.26917971863</v>
      </c>
      <c r="AG23" s="168">
        <v>0</v>
      </c>
      <c r="AH23" s="168">
        <v>0</v>
      </c>
      <c r="AI23" s="168">
        <v>0</v>
      </c>
      <c r="AJ23" s="164">
        <f t="shared" si="7"/>
        <v>398194.85001327319</v>
      </c>
      <c r="AK23" s="168">
        <v>0</v>
      </c>
      <c r="AL23" s="168">
        <v>0</v>
      </c>
      <c r="AM23" s="168">
        <v>0</v>
      </c>
      <c r="AN23" s="168">
        <v>0</v>
      </c>
      <c r="AO23" s="168">
        <v>0</v>
      </c>
      <c r="AP23" s="168">
        <v>0</v>
      </c>
      <c r="AQ23" s="168">
        <v>0</v>
      </c>
      <c r="AR23" s="164">
        <f t="shared" si="9"/>
        <v>0</v>
      </c>
      <c r="AS23" s="168">
        <v>0</v>
      </c>
      <c r="AT23" s="168">
        <v>0</v>
      </c>
      <c r="AU23" s="168">
        <v>0</v>
      </c>
      <c r="AV23" s="168">
        <v>0</v>
      </c>
      <c r="AW23" s="168">
        <v>0</v>
      </c>
      <c r="AX23" s="168">
        <v>0</v>
      </c>
      <c r="AY23" s="168">
        <v>0</v>
      </c>
      <c r="AZ23" s="164">
        <f t="shared" si="11"/>
        <v>0</v>
      </c>
      <c r="BA23" s="168">
        <f t="shared" si="12"/>
        <v>398194.85001327319</v>
      </c>
    </row>
    <row r="24" spans="1:53" ht="30.75" customHeight="1">
      <c r="A24" s="174" t="s">
        <v>145</v>
      </c>
      <c r="B24" s="172" t="s">
        <v>146</v>
      </c>
      <c r="C24" s="175"/>
      <c r="D24" s="172" t="s">
        <v>96</v>
      </c>
      <c r="E24" s="168">
        <v>0</v>
      </c>
      <c r="F24" s="168">
        <v>0</v>
      </c>
      <c r="G24" s="168">
        <v>0</v>
      </c>
      <c r="H24" s="168">
        <v>0</v>
      </c>
      <c r="I24" s="168">
        <v>0</v>
      </c>
      <c r="J24" s="168">
        <v>0</v>
      </c>
      <c r="K24" s="168">
        <v>0</v>
      </c>
      <c r="L24" s="164">
        <f t="shared" si="1"/>
        <v>0</v>
      </c>
      <c r="M24" s="168">
        <v>0</v>
      </c>
      <c r="N24" s="168">
        <v>0</v>
      </c>
      <c r="O24" s="168">
        <v>0</v>
      </c>
      <c r="P24" s="168">
        <v>530926.46668436425</v>
      </c>
      <c r="Q24" s="168">
        <v>0</v>
      </c>
      <c r="R24" s="168">
        <v>0</v>
      </c>
      <c r="S24" s="168">
        <v>0</v>
      </c>
      <c r="T24" s="164">
        <f t="shared" si="3"/>
        <v>530926.46668436425</v>
      </c>
      <c r="U24" s="168">
        <v>0</v>
      </c>
      <c r="V24" s="168">
        <v>0</v>
      </c>
      <c r="W24" s="168">
        <v>0</v>
      </c>
      <c r="X24" s="168">
        <v>530926.46668436425</v>
      </c>
      <c r="Y24" s="168">
        <v>0</v>
      </c>
      <c r="Z24" s="168">
        <v>0</v>
      </c>
      <c r="AA24" s="168">
        <v>0</v>
      </c>
      <c r="AB24" s="164">
        <f t="shared" si="5"/>
        <v>530926.46668436425</v>
      </c>
      <c r="AC24" s="168">
        <v>0</v>
      </c>
      <c r="AD24" s="168">
        <v>0</v>
      </c>
      <c r="AE24" s="168">
        <v>0</v>
      </c>
      <c r="AF24" s="168">
        <v>530926.46668436425</v>
      </c>
      <c r="AG24" s="168">
        <v>0</v>
      </c>
      <c r="AH24" s="168">
        <v>0</v>
      </c>
      <c r="AI24" s="168">
        <v>0</v>
      </c>
      <c r="AJ24" s="164">
        <f t="shared" si="7"/>
        <v>530926.46668436425</v>
      </c>
      <c r="AK24" s="168">
        <v>0</v>
      </c>
      <c r="AL24" s="168">
        <v>0</v>
      </c>
      <c r="AM24" s="168">
        <v>0</v>
      </c>
      <c r="AN24" s="168">
        <v>0</v>
      </c>
      <c r="AO24" s="168">
        <v>0</v>
      </c>
      <c r="AP24" s="168">
        <v>0</v>
      </c>
      <c r="AQ24" s="168">
        <v>0</v>
      </c>
      <c r="AR24" s="164">
        <f t="shared" si="9"/>
        <v>0</v>
      </c>
      <c r="AS24" s="168">
        <v>0</v>
      </c>
      <c r="AT24" s="168">
        <v>0</v>
      </c>
      <c r="AU24" s="168">
        <v>0</v>
      </c>
      <c r="AV24" s="168">
        <v>0</v>
      </c>
      <c r="AW24" s="168">
        <v>0</v>
      </c>
      <c r="AX24" s="168">
        <v>0</v>
      </c>
      <c r="AY24" s="168">
        <v>0</v>
      </c>
      <c r="AZ24" s="164">
        <f t="shared" si="11"/>
        <v>0</v>
      </c>
      <c r="BA24" s="168">
        <f t="shared" si="12"/>
        <v>1592779.4000530927</v>
      </c>
    </row>
    <row r="25" spans="1:53" ht="30.75" customHeight="1">
      <c r="A25" s="165" t="s">
        <v>147</v>
      </c>
      <c r="B25" s="257" t="s">
        <v>148</v>
      </c>
      <c r="C25" s="243"/>
      <c r="D25" s="252"/>
      <c r="E25" s="164">
        <f t="shared" ref="E25:K25" si="55">SUM(E26:E31)</f>
        <v>0</v>
      </c>
      <c r="F25" s="164">
        <f t="shared" si="55"/>
        <v>0</v>
      </c>
      <c r="G25" s="164">
        <f t="shared" si="55"/>
        <v>0</v>
      </c>
      <c r="H25" s="164">
        <f t="shared" si="55"/>
        <v>0</v>
      </c>
      <c r="I25" s="164">
        <f t="shared" si="55"/>
        <v>0</v>
      </c>
      <c r="J25" s="164">
        <f t="shared" si="55"/>
        <v>0</v>
      </c>
      <c r="K25" s="164">
        <f t="shared" si="55"/>
        <v>0</v>
      </c>
      <c r="L25" s="164">
        <f t="shared" si="1"/>
        <v>0</v>
      </c>
      <c r="M25" s="164">
        <f t="shared" ref="M25:S25" si="56">SUM(M26:M31)</f>
        <v>0</v>
      </c>
      <c r="N25" s="164">
        <f t="shared" si="56"/>
        <v>0</v>
      </c>
      <c r="O25" s="164">
        <f t="shared" si="56"/>
        <v>0</v>
      </c>
      <c r="P25" s="164">
        <f t="shared" si="56"/>
        <v>0</v>
      </c>
      <c r="Q25" s="164">
        <f t="shared" si="56"/>
        <v>0</v>
      </c>
      <c r="R25" s="164">
        <f t="shared" si="56"/>
        <v>0</v>
      </c>
      <c r="S25" s="164">
        <f t="shared" si="56"/>
        <v>0</v>
      </c>
      <c r="T25" s="164">
        <f t="shared" si="3"/>
        <v>0</v>
      </c>
      <c r="U25" s="164">
        <f t="shared" ref="U25:AA25" si="57">SUM(U26:U31)</f>
        <v>0</v>
      </c>
      <c r="V25" s="164">
        <f t="shared" si="57"/>
        <v>0</v>
      </c>
      <c r="W25" s="164">
        <f t="shared" si="57"/>
        <v>372990.44250331831</v>
      </c>
      <c r="X25" s="164">
        <f t="shared" si="57"/>
        <v>2092009.5541797185</v>
      </c>
      <c r="Y25" s="164">
        <f t="shared" si="57"/>
        <v>0</v>
      </c>
      <c r="Z25" s="164">
        <f t="shared" si="57"/>
        <v>0</v>
      </c>
      <c r="AA25" s="164">
        <f t="shared" si="57"/>
        <v>0</v>
      </c>
      <c r="AB25" s="164">
        <f t="shared" si="5"/>
        <v>2464999.9966830369</v>
      </c>
      <c r="AC25" s="164">
        <f t="shared" ref="AC25:AI25" si="58">SUM(AC26:AC31)</f>
        <v>66365.808335545531</v>
      </c>
      <c r="AD25" s="164">
        <f t="shared" si="58"/>
        <v>0</v>
      </c>
      <c r="AE25" s="164">
        <f t="shared" si="58"/>
        <v>379451.0711441465</v>
      </c>
      <c r="AF25" s="164">
        <f t="shared" si="58"/>
        <v>2927499.0856371121</v>
      </c>
      <c r="AG25" s="164">
        <f t="shared" si="58"/>
        <v>0</v>
      </c>
      <c r="AH25" s="164">
        <f t="shared" si="58"/>
        <v>0</v>
      </c>
      <c r="AI25" s="164">
        <f t="shared" si="58"/>
        <v>0</v>
      </c>
      <c r="AJ25" s="164">
        <f t="shared" si="7"/>
        <v>3373315.965116804</v>
      </c>
      <c r="AK25" s="164">
        <f t="shared" ref="AK25:AQ25" si="59">SUM(AK26:AK31)</f>
        <v>66365.808335545531</v>
      </c>
      <c r="AL25" s="164">
        <f t="shared" si="59"/>
        <v>0</v>
      </c>
      <c r="AM25" s="164">
        <f t="shared" si="59"/>
        <v>730023.89169100078</v>
      </c>
      <c r="AN25" s="164">
        <f t="shared" si="59"/>
        <v>2654632.3334218212</v>
      </c>
      <c r="AO25" s="164">
        <f t="shared" si="59"/>
        <v>0</v>
      </c>
      <c r="AP25" s="164">
        <f t="shared" si="59"/>
        <v>0</v>
      </c>
      <c r="AQ25" s="164">
        <f t="shared" si="59"/>
        <v>0</v>
      </c>
      <c r="AR25" s="164">
        <f t="shared" si="9"/>
        <v>3451022.0334483674</v>
      </c>
      <c r="AS25" s="164">
        <f t="shared" ref="AS25:AY25" si="60">SUM(AS26:AS31)</f>
        <v>66365.808335545531</v>
      </c>
      <c r="AT25" s="164">
        <f t="shared" si="60"/>
        <v>0</v>
      </c>
      <c r="AU25" s="164">
        <f t="shared" si="60"/>
        <v>730023.89169100078</v>
      </c>
      <c r="AV25" s="164">
        <f t="shared" si="60"/>
        <v>1858242.6333952749</v>
      </c>
      <c r="AW25" s="164">
        <f t="shared" si="60"/>
        <v>0</v>
      </c>
      <c r="AX25" s="164">
        <f t="shared" si="60"/>
        <v>0</v>
      </c>
      <c r="AY25" s="164">
        <f t="shared" si="60"/>
        <v>0</v>
      </c>
      <c r="AZ25" s="164">
        <f t="shared" si="11"/>
        <v>2654632.3334218212</v>
      </c>
      <c r="BA25" s="164">
        <f t="shared" si="12"/>
        <v>11943970.32867003</v>
      </c>
    </row>
    <row r="26" spans="1:53" ht="30.75" customHeight="1">
      <c r="A26" s="169" t="s">
        <v>151</v>
      </c>
      <c r="B26" s="170" t="s">
        <v>152</v>
      </c>
      <c r="C26" s="175"/>
      <c r="D26" s="172" t="s">
        <v>96</v>
      </c>
      <c r="E26" s="168">
        <v>0</v>
      </c>
      <c r="F26" s="168">
        <v>0</v>
      </c>
      <c r="G26" s="168">
        <v>0</v>
      </c>
      <c r="H26" s="168">
        <v>0</v>
      </c>
      <c r="I26" s="168">
        <v>0</v>
      </c>
      <c r="J26" s="168">
        <v>0</v>
      </c>
      <c r="K26" s="168">
        <v>0</v>
      </c>
      <c r="L26" s="164">
        <f t="shared" si="1"/>
        <v>0</v>
      </c>
      <c r="M26" s="168">
        <v>0</v>
      </c>
      <c r="N26" s="168">
        <v>0</v>
      </c>
      <c r="O26" s="168">
        <v>0</v>
      </c>
      <c r="P26" s="168">
        <v>0</v>
      </c>
      <c r="Q26" s="168">
        <v>0</v>
      </c>
      <c r="R26" s="168">
        <v>0</v>
      </c>
      <c r="S26" s="168">
        <v>0</v>
      </c>
      <c r="T26" s="164">
        <f t="shared" si="3"/>
        <v>0</v>
      </c>
      <c r="U26" s="168">
        <v>0</v>
      </c>
      <c r="V26" s="168">
        <v>0</v>
      </c>
      <c r="W26" s="168">
        <v>0</v>
      </c>
      <c r="X26" s="168">
        <v>0</v>
      </c>
      <c r="Y26" s="168">
        <v>0</v>
      </c>
      <c r="Z26" s="168">
        <v>0</v>
      </c>
      <c r="AA26" s="168">
        <v>0</v>
      </c>
      <c r="AB26" s="164">
        <f t="shared" si="5"/>
        <v>0</v>
      </c>
      <c r="AC26" s="168">
        <v>0</v>
      </c>
      <c r="AD26" s="168">
        <v>0</v>
      </c>
      <c r="AE26" s="168">
        <v>0</v>
      </c>
      <c r="AF26" s="168">
        <v>0</v>
      </c>
      <c r="AG26" s="168">
        <v>0</v>
      </c>
      <c r="AH26" s="168">
        <v>0</v>
      </c>
      <c r="AI26" s="168">
        <v>0</v>
      </c>
      <c r="AJ26" s="164">
        <f t="shared" si="7"/>
        <v>0</v>
      </c>
      <c r="AK26" s="168">
        <v>66365.808335545531</v>
      </c>
      <c r="AL26" s="168">
        <v>0</v>
      </c>
      <c r="AM26" s="168">
        <v>730023.89169100078</v>
      </c>
      <c r="AN26" s="168">
        <v>2654632.3334218212</v>
      </c>
      <c r="AO26" s="168">
        <v>0</v>
      </c>
      <c r="AP26" s="168">
        <v>0</v>
      </c>
      <c r="AQ26" s="168">
        <v>0</v>
      </c>
      <c r="AR26" s="164">
        <f t="shared" si="9"/>
        <v>3451022.0334483674</v>
      </c>
      <c r="AS26" s="168">
        <v>66365.808335545531</v>
      </c>
      <c r="AT26" s="168">
        <v>0</v>
      </c>
      <c r="AU26" s="168">
        <v>730023.89169100078</v>
      </c>
      <c r="AV26" s="168">
        <v>1858242.6333952749</v>
      </c>
      <c r="AW26" s="168">
        <v>0</v>
      </c>
      <c r="AX26" s="168">
        <v>0</v>
      </c>
      <c r="AY26" s="168">
        <v>0</v>
      </c>
      <c r="AZ26" s="164">
        <f t="shared" si="11"/>
        <v>2654632.3334218212</v>
      </c>
      <c r="BA26" s="168">
        <f t="shared" si="12"/>
        <v>6105654.3668701891</v>
      </c>
    </row>
    <row r="27" spans="1:53" ht="30.75" customHeight="1">
      <c r="A27" s="169" t="s">
        <v>153</v>
      </c>
      <c r="B27" s="170" t="s">
        <v>154</v>
      </c>
      <c r="C27" s="175"/>
      <c r="D27" s="172" t="s">
        <v>96</v>
      </c>
      <c r="E27" s="168">
        <v>0</v>
      </c>
      <c r="F27" s="168">
        <v>0</v>
      </c>
      <c r="G27" s="168">
        <v>0</v>
      </c>
      <c r="H27" s="168">
        <v>0</v>
      </c>
      <c r="I27" s="168">
        <v>0</v>
      </c>
      <c r="J27" s="168">
        <v>0</v>
      </c>
      <c r="K27" s="168">
        <v>0</v>
      </c>
      <c r="L27" s="164">
        <f t="shared" si="1"/>
        <v>0</v>
      </c>
      <c r="M27" s="168">
        <v>0</v>
      </c>
      <c r="N27" s="168">
        <v>0</v>
      </c>
      <c r="O27" s="168">
        <v>0</v>
      </c>
      <c r="P27" s="168">
        <v>0</v>
      </c>
      <c r="Q27" s="168">
        <v>0</v>
      </c>
      <c r="R27" s="168">
        <v>0</v>
      </c>
      <c r="S27" s="168">
        <v>0</v>
      </c>
      <c r="T27" s="164">
        <f t="shared" si="3"/>
        <v>0</v>
      </c>
      <c r="U27" s="168">
        <v>0</v>
      </c>
      <c r="V27" s="168">
        <v>0</v>
      </c>
      <c r="W27" s="168">
        <v>0</v>
      </c>
      <c r="X27" s="168">
        <v>0</v>
      </c>
      <c r="Y27" s="168">
        <v>0</v>
      </c>
      <c r="Z27" s="168">
        <v>0</v>
      </c>
      <c r="AA27" s="168">
        <v>0</v>
      </c>
      <c r="AB27" s="164">
        <f t="shared" si="5"/>
        <v>0</v>
      </c>
      <c r="AC27" s="168">
        <v>66365.808335545531</v>
      </c>
      <c r="AD27" s="168">
        <v>0</v>
      </c>
      <c r="AE27" s="168">
        <v>79902.358640828243</v>
      </c>
      <c r="AF27" s="168">
        <v>828852.95062383858</v>
      </c>
      <c r="AG27" s="168">
        <v>0</v>
      </c>
      <c r="AH27" s="168">
        <v>0</v>
      </c>
      <c r="AI27" s="168">
        <v>0</v>
      </c>
      <c r="AJ27" s="164">
        <f t="shared" si="7"/>
        <v>975121.11760021234</v>
      </c>
      <c r="AK27" s="168">
        <v>0</v>
      </c>
      <c r="AL27" s="168">
        <v>0</v>
      </c>
      <c r="AM27" s="168">
        <v>0</v>
      </c>
      <c r="AN27" s="168">
        <v>0</v>
      </c>
      <c r="AO27" s="168">
        <v>0</v>
      </c>
      <c r="AP27" s="168">
        <v>0</v>
      </c>
      <c r="AQ27" s="168">
        <v>0</v>
      </c>
      <c r="AR27" s="164">
        <f t="shared" si="9"/>
        <v>0</v>
      </c>
      <c r="AS27" s="168">
        <v>0</v>
      </c>
      <c r="AT27" s="168">
        <v>0</v>
      </c>
      <c r="AU27" s="168">
        <v>0</v>
      </c>
      <c r="AV27" s="168">
        <v>0</v>
      </c>
      <c r="AW27" s="168">
        <v>0</v>
      </c>
      <c r="AX27" s="168">
        <v>0</v>
      </c>
      <c r="AY27" s="168">
        <v>0</v>
      </c>
      <c r="AZ27" s="164">
        <f t="shared" si="11"/>
        <v>0</v>
      </c>
      <c r="BA27" s="168">
        <f t="shared" si="12"/>
        <v>975121.11760021234</v>
      </c>
    </row>
    <row r="28" spans="1:53" ht="30.75" customHeight="1">
      <c r="A28" s="169" t="s">
        <v>155</v>
      </c>
      <c r="B28" s="170" t="s">
        <v>156</v>
      </c>
      <c r="C28" s="175"/>
      <c r="D28" s="172" t="s">
        <v>139</v>
      </c>
      <c r="E28" s="168">
        <v>0</v>
      </c>
      <c r="F28" s="168">
        <v>0</v>
      </c>
      <c r="G28" s="168">
        <v>0</v>
      </c>
      <c r="H28" s="168">
        <v>0</v>
      </c>
      <c r="I28" s="168">
        <v>0</v>
      </c>
      <c r="J28" s="168">
        <v>0</v>
      </c>
      <c r="K28" s="168">
        <v>0</v>
      </c>
      <c r="L28" s="164">
        <f t="shared" si="1"/>
        <v>0</v>
      </c>
      <c r="M28" s="168">
        <v>0</v>
      </c>
      <c r="N28" s="168">
        <v>0</v>
      </c>
      <c r="O28" s="168">
        <v>0</v>
      </c>
      <c r="P28" s="168">
        <v>0</v>
      </c>
      <c r="Q28" s="168">
        <v>0</v>
      </c>
      <c r="R28" s="168">
        <v>0</v>
      </c>
      <c r="S28" s="168">
        <v>0</v>
      </c>
      <c r="T28" s="164">
        <f t="shared" si="3"/>
        <v>0</v>
      </c>
      <c r="U28" s="168">
        <v>0</v>
      </c>
      <c r="V28" s="168">
        <v>0</v>
      </c>
      <c r="W28" s="168">
        <v>0</v>
      </c>
      <c r="X28" s="168">
        <v>0</v>
      </c>
      <c r="Y28" s="168">
        <v>0</v>
      </c>
      <c r="Z28" s="168">
        <v>0</v>
      </c>
      <c r="AA28" s="168">
        <v>0</v>
      </c>
      <c r="AB28" s="164">
        <f t="shared" si="5"/>
        <v>0</v>
      </c>
      <c r="AC28" s="168">
        <v>0</v>
      </c>
      <c r="AD28" s="168">
        <v>0</v>
      </c>
      <c r="AE28" s="168">
        <v>0</v>
      </c>
      <c r="AF28" s="168">
        <v>398194.85001327319</v>
      </c>
      <c r="AG28" s="168">
        <v>0</v>
      </c>
      <c r="AH28" s="168">
        <v>0</v>
      </c>
      <c r="AI28" s="168">
        <v>0</v>
      </c>
      <c r="AJ28" s="164">
        <f t="shared" si="7"/>
        <v>398194.85001327319</v>
      </c>
      <c r="AK28" s="168">
        <v>0</v>
      </c>
      <c r="AL28" s="168">
        <v>0</v>
      </c>
      <c r="AM28" s="168">
        <v>0</v>
      </c>
      <c r="AN28" s="168">
        <v>0</v>
      </c>
      <c r="AO28" s="168">
        <v>0</v>
      </c>
      <c r="AP28" s="168">
        <v>0</v>
      </c>
      <c r="AQ28" s="168">
        <v>0</v>
      </c>
      <c r="AR28" s="164">
        <f t="shared" si="9"/>
        <v>0</v>
      </c>
      <c r="AS28" s="168">
        <v>0</v>
      </c>
      <c r="AT28" s="168">
        <v>0</v>
      </c>
      <c r="AU28" s="168">
        <v>0</v>
      </c>
      <c r="AV28" s="168">
        <v>0</v>
      </c>
      <c r="AW28" s="168">
        <v>0</v>
      </c>
      <c r="AX28" s="168">
        <v>0</v>
      </c>
      <c r="AY28" s="168">
        <v>0</v>
      </c>
      <c r="AZ28" s="164">
        <f t="shared" si="11"/>
        <v>0</v>
      </c>
      <c r="BA28" s="168">
        <f t="shared" si="12"/>
        <v>398194.85001327319</v>
      </c>
    </row>
    <row r="29" spans="1:53" ht="30.75" customHeight="1">
      <c r="A29" s="169" t="s">
        <v>157</v>
      </c>
      <c r="B29" s="170" t="s">
        <v>158</v>
      </c>
      <c r="C29" s="175"/>
      <c r="D29" s="172" t="s">
        <v>139</v>
      </c>
      <c r="E29" s="168">
        <v>0</v>
      </c>
      <c r="F29" s="168">
        <v>0</v>
      </c>
      <c r="G29" s="168">
        <v>0</v>
      </c>
      <c r="H29" s="168">
        <v>0</v>
      </c>
      <c r="I29" s="168">
        <v>0</v>
      </c>
      <c r="J29" s="168">
        <v>0</v>
      </c>
      <c r="K29" s="168">
        <v>0</v>
      </c>
      <c r="L29" s="164">
        <f t="shared" si="1"/>
        <v>0</v>
      </c>
      <c r="M29" s="168">
        <v>0</v>
      </c>
      <c r="N29" s="168">
        <v>0</v>
      </c>
      <c r="O29" s="168">
        <v>0</v>
      </c>
      <c r="P29" s="168">
        <v>0</v>
      </c>
      <c r="Q29" s="168">
        <v>0</v>
      </c>
      <c r="R29" s="168">
        <v>0</v>
      </c>
      <c r="S29" s="168">
        <v>0</v>
      </c>
      <c r="T29" s="164">
        <f t="shared" si="3"/>
        <v>0</v>
      </c>
      <c r="U29" s="168">
        <v>0</v>
      </c>
      <c r="V29" s="168">
        <v>0</v>
      </c>
      <c r="W29" s="168">
        <v>200000</v>
      </c>
      <c r="X29" s="168">
        <v>1300000</v>
      </c>
      <c r="Y29" s="168">
        <v>0</v>
      </c>
      <c r="Z29" s="168">
        <v>0</v>
      </c>
      <c r="AA29" s="168">
        <v>0</v>
      </c>
      <c r="AB29" s="164">
        <f t="shared" si="5"/>
        <v>1500000</v>
      </c>
      <c r="AC29" s="168">
        <v>0</v>
      </c>
      <c r="AD29" s="168">
        <v>0</v>
      </c>
      <c r="AE29" s="168">
        <v>200000</v>
      </c>
      <c r="AF29" s="168">
        <v>1300000</v>
      </c>
      <c r="AG29" s="168">
        <v>0</v>
      </c>
      <c r="AH29" s="168">
        <v>0</v>
      </c>
      <c r="AI29" s="168">
        <v>0</v>
      </c>
      <c r="AJ29" s="164">
        <f t="shared" si="7"/>
        <v>1500000</v>
      </c>
      <c r="AK29" s="168">
        <v>0</v>
      </c>
      <c r="AL29" s="168">
        <v>0</v>
      </c>
      <c r="AM29" s="168">
        <v>0</v>
      </c>
      <c r="AN29" s="168">
        <v>0</v>
      </c>
      <c r="AO29" s="168">
        <v>0</v>
      </c>
      <c r="AP29" s="168">
        <v>0</v>
      </c>
      <c r="AQ29" s="168">
        <v>0</v>
      </c>
      <c r="AR29" s="164">
        <f t="shared" si="9"/>
        <v>0</v>
      </c>
      <c r="AS29" s="168">
        <v>0</v>
      </c>
      <c r="AT29" s="168">
        <v>0</v>
      </c>
      <c r="AU29" s="168">
        <v>0</v>
      </c>
      <c r="AV29" s="168">
        <v>0</v>
      </c>
      <c r="AW29" s="168">
        <v>0</v>
      </c>
      <c r="AX29" s="168">
        <v>0</v>
      </c>
      <c r="AY29" s="168">
        <v>0</v>
      </c>
      <c r="AZ29" s="164">
        <f t="shared" si="11"/>
        <v>0</v>
      </c>
      <c r="BA29" s="168">
        <f t="shared" si="12"/>
        <v>3000000</v>
      </c>
    </row>
    <row r="30" spans="1:53" ht="30.75" customHeight="1">
      <c r="A30" s="169" t="s">
        <v>159</v>
      </c>
      <c r="B30" s="170" t="s">
        <v>160</v>
      </c>
      <c r="C30" s="175"/>
      <c r="D30" s="172" t="s">
        <v>139</v>
      </c>
      <c r="E30" s="168">
        <v>0</v>
      </c>
      <c r="F30" s="168">
        <v>0</v>
      </c>
      <c r="G30" s="168">
        <v>0</v>
      </c>
      <c r="H30" s="168">
        <v>0</v>
      </c>
      <c r="I30" s="168">
        <v>0</v>
      </c>
      <c r="J30" s="168">
        <v>0</v>
      </c>
      <c r="K30" s="168">
        <v>0</v>
      </c>
      <c r="L30" s="164">
        <f t="shared" si="1"/>
        <v>0</v>
      </c>
      <c r="M30" s="168">
        <v>0</v>
      </c>
      <c r="N30" s="168">
        <v>0</v>
      </c>
      <c r="O30" s="168">
        <v>0</v>
      </c>
      <c r="P30" s="168">
        <v>0</v>
      </c>
      <c r="Q30" s="168">
        <v>0</v>
      </c>
      <c r="R30" s="168">
        <v>0</v>
      </c>
      <c r="S30" s="168">
        <v>0</v>
      </c>
      <c r="T30" s="164">
        <f t="shared" si="3"/>
        <v>0</v>
      </c>
      <c r="U30" s="168">
        <v>0</v>
      </c>
      <c r="V30" s="168">
        <v>0</v>
      </c>
      <c r="W30" s="168">
        <v>99548.712503318297</v>
      </c>
      <c r="X30" s="168">
        <v>400451.28499999997</v>
      </c>
      <c r="Y30" s="168">
        <v>0</v>
      </c>
      <c r="Z30" s="168">
        <v>0</v>
      </c>
      <c r="AA30" s="168">
        <v>0</v>
      </c>
      <c r="AB30" s="164">
        <f t="shared" si="5"/>
        <v>499999.99750331824</v>
      </c>
      <c r="AC30" s="168">
        <v>0</v>
      </c>
      <c r="AD30" s="168">
        <v>0</v>
      </c>
      <c r="AE30" s="168">
        <v>99548.712503318297</v>
      </c>
      <c r="AF30" s="168">
        <v>400451.28499999997</v>
      </c>
      <c r="AG30" s="168">
        <v>0</v>
      </c>
      <c r="AH30" s="168">
        <v>0</v>
      </c>
      <c r="AI30" s="168">
        <v>0</v>
      </c>
      <c r="AJ30" s="164">
        <f t="shared" si="7"/>
        <v>499999.99750331824</v>
      </c>
      <c r="AK30" s="168">
        <v>0</v>
      </c>
      <c r="AL30" s="168">
        <v>0</v>
      </c>
      <c r="AM30" s="168">
        <v>0</v>
      </c>
      <c r="AN30" s="168">
        <v>0</v>
      </c>
      <c r="AO30" s="168">
        <v>0</v>
      </c>
      <c r="AP30" s="168">
        <v>0</v>
      </c>
      <c r="AQ30" s="168">
        <v>0</v>
      </c>
      <c r="AR30" s="164">
        <f t="shared" si="9"/>
        <v>0</v>
      </c>
      <c r="AS30" s="168">
        <v>0</v>
      </c>
      <c r="AT30" s="168">
        <v>0</v>
      </c>
      <c r="AU30" s="168">
        <v>0</v>
      </c>
      <c r="AV30" s="168">
        <v>0</v>
      </c>
      <c r="AW30" s="168">
        <v>0</v>
      </c>
      <c r="AX30" s="168">
        <v>0</v>
      </c>
      <c r="AY30" s="168">
        <v>0</v>
      </c>
      <c r="AZ30" s="164">
        <f t="shared" si="11"/>
        <v>0</v>
      </c>
      <c r="BA30" s="168">
        <f t="shared" si="12"/>
        <v>999999.99500663648</v>
      </c>
    </row>
    <row r="31" spans="1:53" ht="30.75" customHeight="1">
      <c r="A31" s="169" t="s">
        <v>161</v>
      </c>
      <c r="B31" s="170" t="s">
        <v>162</v>
      </c>
      <c r="C31" s="175"/>
      <c r="D31" s="172" t="s">
        <v>93</v>
      </c>
      <c r="E31" s="168">
        <v>0</v>
      </c>
      <c r="F31" s="168">
        <v>0</v>
      </c>
      <c r="G31" s="168">
        <v>0</v>
      </c>
      <c r="H31" s="168">
        <v>0</v>
      </c>
      <c r="I31" s="168">
        <v>0</v>
      </c>
      <c r="J31" s="168">
        <v>0</v>
      </c>
      <c r="K31" s="168">
        <v>0</v>
      </c>
      <c r="L31" s="164">
        <f t="shared" si="1"/>
        <v>0</v>
      </c>
      <c r="M31" s="168">
        <v>0</v>
      </c>
      <c r="N31" s="168">
        <v>0</v>
      </c>
      <c r="O31" s="168">
        <v>0</v>
      </c>
      <c r="P31" s="168">
        <v>0</v>
      </c>
      <c r="Q31" s="168">
        <v>0</v>
      </c>
      <c r="R31" s="168">
        <v>0</v>
      </c>
      <c r="S31" s="168">
        <v>0</v>
      </c>
      <c r="T31" s="164">
        <f t="shared" si="3"/>
        <v>0</v>
      </c>
      <c r="U31" s="168">
        <v>0</v>
      </c>
      <c r="V31" s="168">
        <v>0</v>
      </c>
      <c r="W31" s="168">
        <v>73441.73</v>
      </c>
      <c r="X31" s="168">
        <v>391558.26917971863</v>
      </c>
      <c r="Y31" s="168">
        <v>0</v>
      </c>
      <c r="Z31" s="168">
        <v>0</v>
      </c>
      <c r="AA31" s="168">
        <v>0</v>
      </c>
      <c r="AB31" s="164">
        <f t="shared" si="5"/>
        <v>464999.99917971861</v>
      </c>
      <c r="AC31" s="168">
        <v>0</v>
      </c>
      <c r="AD31" s="168">
        <v>0</v>
      </c>
      <c r="AE31" s="168">
        <v>0</v>
      </c>
      <c r="AF31" s="168">
        <v>0</v>
      </c>
      <c r="AG31" s="168">
        <v>0</v>
      </c>
      <c r="AH31" s="168">
        <v>0</v>
      </c>
      <c r="AI31" s="168">
        <v>0</v>
      </c>
      <c r="AJ31" s="164">
        <f t="shared" si="7"/>
        <v>0</v>
      </c>
      <c r="AK31" s="168">
        <v>0</v>
      </c>
      <c r="AL31" s="168">
        <v>0</v>
      </c>
      <c r="AM31" s="168">
        <v>0</v>
      </c>
      <c r="AN31" s="168">
        <v>0</v>
      </c>
      <c r="AO31" s="168">
        <v>0</v>
      </c>
      <c r="AP31" s="168">
        <v>0</v>
      </c>
      <c r="AQ31" s="168">
        <v>0</v>
      </c>
      <c r="AR31" s="164">
        <f t="shared" si="9"/>
        <v>0</v>
      </c>
      <c r="AS31" s="168">
        <v>0</v>
      </c>
      <c r="AT31" s="168">
        <v>0</v>
      </c>
      <c r="AU31" s="168">
        <v>0</v>
      </c>
      <c r="AV31" s="168">
        <v>0</v>
      </c>
      <c r="AW31" s="168">
        <v>0</v>
      </c>
      <c r="AX31" s="168">
        <v>0</v>
      </c>
      <c r="AY31" s="168">
        <v>0</v>
      </c>
      <c r="AZ31" s="164">
        <f t="shared" si="11"/>
        <v>0</v>
      </c>
      <c r="BA31" s="168">
        <f t="shared" si="12"/>
        <v>464999.99917971861</v>
      </c>
    </row>
    <row r="32" spans="1:53" ht="30.75" customHeight="1">
      <c r="A32" s="165" t="s">
        <v>163</v>
      </c>
      <c r="B32" s="257" t="s">
        <v>164</v>
      </c>
      <c r="C32" s="243"/>
      <c r="D32" s="252"/>
      <c r="E32" s="164">
        <f t="shared" ref="E32:K32" si="61">SUM(E33:E35)</f>
        <v>0</v>
      </c>
      <c r="F32" s="164">
        <f t="shared" si="61"/>
        <v>0</v>
      </c>
      <c r="G32" s="164">
        <f t="shared" si="61"/>
        <v>0</v>
      </c>
      <c r="H32" s="164">
        <f t="shared" si="61"/>
        <v>0</v>
      </c>
      <c r="I32" s="164">
        <f t="shared" si="61"/>
        <v>0</v>
      </c>
      <c r="J32" s="164">
        <f t="shared" si="61"/>
        <v>0</v>
      </c>
      <c r="K32" s="164">
        <f t="shared" si="61"/>
        <v>0</v>
      </c>
      <c r="L32" s="164">
        <f t="shared" si="1"/>
        <v>0</v>
      </c>
      <c r="M32" s="164">
        <f t="shared" ref="M32:S32" si="62">SUM(M33:M35)</f>
        <v>0</v>
      </c>
      <c r="N32" s="164">
        <f t="shared" si="62"/>
        <v>0</v>
      </c>
      <c r="O32" s="164">
        <f t="shared" si="62"/>
        <v>0</v>
      </c>
      <c r="P32" s="164">
        <f t="shared" si="62"/>
        <v>9954.8712503318293</v>
      </c>
      <c r="Q32" s="164">
        <f t="shared" si="62"/>
        <v>0</v>
      </c>
      <c r="R32" s="164">
        <f t="shared" si="62"/>
        <v>0</v>
      </c>
      <c r="S32" s="164">
        <f t="shared" si="62"/>
        <v>0</v>
      </c>
      <c r="T32" s="164">
        <f t="shared" si="3"/>
        <v>9954.8712503318293</v>
      </c>
      <c r="U32" s="164">
        <f t="shared" ref="U32:AA32" si="63">SUM(U33:U35)</f>
        <v>119458.45500398196</v>
      </c>
      <c r="V32" s="164">
        <f t="shared" si="63"/>
        <v>0</v>
      </c>
      <c r="W32" s="164">
        <f t="shared" si="63"/>
        <v>173273.15667109107</v>
      </c>
      <c r="X32" s="164">
        <f t="shared" si="63"/>
        <v>77201.397663923548</v>
      </c>
      <c r="Y32" s="164">
        <f t="shared" si="63"/>
        <v>0</v>
      </c>
      <c r="Z32" s="164">
        <f t="shared" si="63"/>
        <v>0</v>
      </c>
      <c r="AA32" s="164">
        <f t="shared" si="63"/>
        <v>0</v>
      </c>
      <c r="AB32" s="164">
        <f t="shared" si="5"/>
        <v>369933.00933899661</v>
      </c>
      <c r="AC32" s="164">
        <f t="shared" ref="AC32:AI32" si="64">SUM(AC33:AC35)</f>
        <v>0</v>
      </c>
      <c r="AD32" s="164">
        <f t="shared" si="64"/>
        <v>0</v>
      </c>
      <c r="AE32" s="164">
        <f t="shared" si="64"/>
        <v>0</v>
      </c>
      <c r="AF32" s="164">
        <f t="shared" si="64"/>
        <v>77201.397663923548</v>
      </c>
      <c r="AG32" s="164">
        <f t="shared" si="64"/>
        <v>0</v>
      </c>
      <c r="AH32" s="164">
        <f t="shared" si="64"/>
        <v>0</v>
      </c>
      <c r="AI32" s="164">
        <f t="shared" si="64"/>
        <v>0</v>
      </c>
      <c r="AJ32" s="164">
        <f t="shared" si="7"/>
        <v>77201.397663923548</v>
      </c>
      <c r="AK32" s="164">
        <f t="shared" ref="AK32:AQ32" si="65">SUM(AK33:AK35)</f>
        <v>0</v>
      </c>
      <c r="AL32" s="164">
        <f t="shared" si="65"/>
        <v>0</v>
      </c>
      <c r="AM32" s="164">
        <f t="shared" si="65"/>
        <v>0</v>
      </c>
      <c r="AN32" s="164">
        <f t="shared" si="65"/>
        <v>0</v>
      </c>
      <c r="AO32" s="164">
        <f t="shared" si="65"/>
        <v>0</v>
      </c>
      <c r="AP32" s="164">
        <f t="shared" si="65"/>
        <v>0</v>
      </c>
      <c r="AQ32" s="164">
        <f t="shared" si="65"/>
        <v>0</v>
      </c>
      <c r="AR32" s="164">
        <f t="shared" si="9"/>
        <v>0</v>
      </c>
      <c r="AS32" s="164">
        <f t="shared" ref="AS32:AY32" si="66">SUM(AS33:AS35)</f>
        <v>0</v>
      </c>
      <c r="AT32" s="164">
        <f t="shared" si="66"/>
        <v>0</v>
      </c>
      <c r="AU32" s="164">
        <f t="shared" si="66"/>
        <v>0</v>
      </c>
      <c r="AV32" s="164">
        <f t="shared" si="66"/>
        <v>0</v>
      </c>
      <c r="AW32" s="164">
        <f t="shared" si="66"/>
        <v>0</v>
      </c>
      <c r="AX32" s="164">
        <f t="shared" si="66"/>
        <v>0</v>
      </c>
      <c r="AY32" s="164">
        <f t="shared" si="66"/>
        <v>0</v>
      </c>
      <c r="AZ32" s="164">
        <f t="shared" si="11"/>
        <v>0</v>
      </c>
      <c r="BA32" s="164">
        <f t="shared" si="12"/>
        <v>457089.27825325198</v>
      </c>
    </row>
    <row r="33" spans="1:53" ht="30.75" customHeight="1">
      <c r="A33" s="169" t="s">
        <v>167</v>
      </c>
      <c r="B33" s="170" t="s">
        <v>168</v>
      </c>
      <c r="C33" s="175"/>
      <c r="D33" s="172" t="s">
        <v>139</v>
      </c>
      <c r="E33" s="168">
        <v>0</v>
      </c>
      <c r="F33" s="168">
        <v>0</v>
      </c>
      <c r="G33" s="168">
        <v>0</v>
      </c>
      <c r="H33" s="168">
        <v>0</v>
      </c>
      <c r="I33" s="168">
        <v>0</v>
      </c>
      <c r="J33" s="168">
        <v>0</v>
      </c>
      <c r="K33" s="168">
        <v>0</v>
      </c>
      <c r="L33" s="164">
        <f t="shared" si="1"/>
        <v>0</v>
      </c>
      <c r="M33" s="168">
        <v>0</v>
      </c>
      <c r="N33" s="168">
        <v>0</v>
      </c>
      <c r="O33" s="168">
        <v>0</v>
      </c>
      <c r="P33" s="168">
        <v>0</v>
      </c>
      <c r="Q33" s="168">
        <v>0</v>
      </c>
      <c r="R33" s="168">
        <v>0</v>
      </c>
      <c r="S33" s="168">
        <v>0</v>
      </c>
      <c r="T33" s="164">
        <f t="shared" si="3"/>
        <v>0</v>
      </c>
      <c r="U33" s="168">
        <v>0</v>
      </c>
      <c r="V33" s="168">
        <v>0</v>
      </c>
      <c r="W33" s="168">
        <v>132731.61667109106</v>
      </c>
      <c r="X33" s="168">
        <v>0</v>
      </c>
      <c r="Y33" s="168">
        <v>0</v>
      </c>
      <c r="Z33" s="168">
        <v>0</v>
      </c>
      <c r="AA33" s="168">
        <v>0</v>
      </c>
      <c r="AB33" s="164">
        <f t="shared" si="5"/>
        <v>132731.61667109106</v>
      </c>
      <c r="AC33" s="168">
        <v>0</v>
      </c>
      <c r="AD33" s="168">
        <v>0</v>
      </c>
      <c r="AE33" s="168">
        <v>0</v>
      </c>
      <c r="AF33" s="168">
        <v>0</v>
      </c>
      <c r="AG33" s="168">
        <v>0</v>
      </c>
      <c r="AH33" s="168">
        <v>0</v>
      </c>
      <c r="AI33" s="168">
        <v>0</v>
      </c>
      <c r="AJ33" s="164">
        <f t="shared" si="7"/>
        <v>0</v>
      </c>
      <c r="AK33" s="168">
        <v>0</v>
      </c>
      <c r="AL33" s="168">
        <v>0</v>
      </c>
      <c r="AM33" s="168">
        <v>0</v>
      </c>
      <c r="AN33" s="168">
        <v>0</v>
      </c>
      <c r="AO33" s="168">
        <v>0</v>
      </c>
      <c r="AP33" s="168">
        <v>0</v>
      </c>
      <c r="AQ33" s="168">
        <v>0</v>
      </c>
      <c r="AR33" s="164">
        <f t="shared" si="9"/>
        <v>0</v>
      </c>
      <c r="AS33" s="168">
        <v>0</v>
      </c>
      <c r="AT33" s="168">
        <v>0</v>
      </c>
      <c r="AU33" s="168">
        <v>0</v>
      </c>
      <c r="AV33" s="168">
        <v>0</v>
      </c>
      <c r="AW33" s="168">
        <v>0</v>
      </c>
      <c r="AX33" s="168">
        <v>0</v>
      </c>
      <c r="AY33" s="168">
        <v>0</v>
      </c>
      <c r="AZ33" s="164">
        <f t="shared" si="11"/>
        <v>0</v>
      </c>
      <c r="BA33" s="168">
        <f t="shared" si="12"/>
        <v>132731.61667109106</v>
      </c>
    </row>
    <row r="34" spans="1:53" ht="30.75" customHeight="1">
      <c r="A34" s="174" t="s">
        <v>169</v>
      </c>
      <c r="B34" s="172" t="s">
        <v>401</v>
      </c>
      <c r="C34" s="171"/>
      <c r="D34" s="172" t="s">
        <v>96</v>
      </c>
      <c r="E34" s="168">
        <v>0</v>
      </c>
      <c r="F34" s="168">
        <v>0</v>
      </c>
      <c r="G34" s="168">
        <v>0</v>
      </c>
      <c r="H34" s="168">
        <v>0</v>
      </c>
      <c r="I34" s="168">
        <v>0</v>
      </c>
      <c r="J34" s="168">
        <v>0</v>
      </c>
      <c r="K34" s="168">
        <v>0</v>
      </c>
      <c r="L34" s="164">
        <f t="shared" si="1"/>
        <v>0</v>
      </c>
      <c r="M34" s="168">
        <v>0</v>
      </c>
      <c r="N34" s="168">
        <v>0</v>
      </c>
      <c r="O34" s="168">
        <v>0</v>
      </c>
      <c r="P34" s="168">
        <v>9954.8712503318293</v>
      </c>
      <c r="Q34" s="168">
        <v>0</v>
      </c>
      <c r="R34" s="168">
        <v>0</v>
      </c>
      <c r="S34" s="168">
        <v>0</v>
      </c>
      <c r="T34" s="164">
        <f t="shared" si="3"/>
        <v>9954.8712503318293</v>
      </c>
      <c r="U34" s="168">
        <v>0</v>
      </c>
      <c r="V34" s="168">
        <v>0</v>
      </c>
      <c r="W34" s="168">
        <v>0</v>
      </c>
      <c r="X34" s="168">
        <v>77201.397663923548</v>
      </c>
      <c r="Y34" s="168">
        <v>0</v>
      </c>
      <c r="Z34" s="168">
        <v>0</v>
      </c>
      <c r="AA34" s="168">
        <v>0</v>
      </c>
      <c r="AB34" s="164">
        <f t="shared" si="5"/>
        <v>77201.397663923548</v>
      </c>
      <c r="AC34" s="168">
        <v>0</v>
      </c>
      <c r="AD34" s="168">
        <v>0</v>
      </c>
      <c r="AE34" s="168">
        <v>0</v>
      </c>
      <c r="AF34" s="168">
        <v>77201.397663923548</v>
      </c>
      <c r="AG34" s="168">
        <v>0</v>
      </c>
      <c r="AH34" s="168">
        <v>0</v>
      </c>
      <c r="AI34" s="168">
        <v>0</v>
      </c>
      <c r="AJ34" s="164">
        <f t="shared" si="7"/>
        <v>77201.397663923548</v>
      </c>
      <c r="AK34" s="168">
        <v>0</v>
      </c>
      <c r="AL34" s="168">
        <v>0</v>
      </c>
      <c r="AM34" s="168">
        <v>0</v>
      </c>
      <c r="AN34" s="168">
        <v>0</v>
      </c>
      <c r="AO34" s="168">
        <v>0</v>
      </c>
      <c r="AP34" s="168">
        <v>0</v>
      </c>
      <c r="AQ34" s="168">
        <v>0</v>
      </c>
      <c r="AR34" s="164">
        <f t="shared" si="9"/>
        <v>0</v>
      </c>
      <c r="AS34" s="168">
        <v>0</v>
      </c>
      <c r="AT34" s="168">
        <v>0</v>
      </c>
      <c r="AU34" s="168">
        <v>0</v>
      </c>
      <c r="AV34" s="168">
        <v>0</v>
      </c>
      <c r="AW34" s="168">
        <v>0</v>
      </c>
      <c r="AX34" s="168">
        <v>0</v>
      </c>
      <c r="AY34" s="168">
        <v>0</v>
      </c>
      <c r="AZ34" s="164">
        <f t="shared" si="11"/>
        <v>0</v>
      </c>
      <c r="BA34" s="168">
        <f t="shared" si="12"/>
        <v>164357.66657817893</v>
      </c>
    </row>
    <row r="35" spans="1:53" ht="30.75" customHeight="1">
      <c r="A35" s="174" t="s">
        <v>171</v>
      </c>
      <c r="B35" s="172" t="s">
        <v>402</v>
      </c>
      <c r="C35" s="171"/>
      <c r="D35" s="172" t="s">
        <v>93</v>
      </c>
      <c r="E35" s="168">
        <v>0</v>
      </c>
      <c r="F35" s="168">
        <v>0</v>
      </c>
      <c r="G35" s="168">
        <v>0</v>
      </c>
      <c r="H35" s="168">
        <v>0</v>
      </c>
      <c r="I35" s="168">
        <v>0</v>
      </c>
      <c r="J35" s="168">
        <v>0</v>
      </c>
      <c r="K35" s="168">
        <v>0</v>
      </c>
      <c r="L35" s="164">
        <f t="shared" si="1"/>
        <v>0</v>
      </c>
      <c r="M35" s="168">
        <v>0</v>
      </c>
      <c r="N35" s="168">
        <v>0</v>
      </c>
      <c r="O35" s="168">
        <v>0</v>
      </c>
      <c r="P35" s="168">
        <v>0</v>
      </c>
      <c r="Q35" s="168">
        <v>0</v>
      </c>
      <c r="R35" s="168">
        <v>0</v>
      </c>
      <c r="S35" s="168">
        <v>0</v>
      </c>
      <c r="T35" s="164">
        <f t="shared" si="3"/>
        <v>0</v>
      </c>
      <c r="U35" s="168">
        <v>119458.45500398196</v>
      </c>
      <c r="V35" s="168">
        <v>0</v>
      </c>
      <c r="W35" s="168">
        <v>40541.54</v>
      </c>
      <c r="X35" s="168">
        <v>0</v>
      </c>
      <c r="Y35" s="168">
        <v>0</v>
      </c>
      <c r="Z35" s="168">
        <v>0</v>
      </c>
      <c r="AA35" s="168">
        <v>0</v>
      </c>
      <c r="AB35" s="164">
        <f t="shared" si="5"/>
        <v>159999.99500398195</v>
      </c>
      <c r="AC35" s="168">
        <v>0</v>
      </c>
      <c r="AD35" s="168">
        <v>0</v>
      </c>
      <c r="AE35" s="168">
        <v>0</v>
      </c>
      <c r="AF35" s="168">
        <v>0</v>
      </c>
      <c r="AG35" s="168">
        <v>0</v>
      </c>
      <c r="AH35" s="168">
        <v>0</v>
      </c>
      <c r="AI35" s="168">
        <v>0</v>
      </c>
      <c r="AJ35" s="164">
        <f t="shared" si="7"/>
        <v>0</v>
      </c>
      <c r="AK35" s="168">
        <v>0</v>
      </c>
      <c r="AL35" s="168">
        <v>0</v>
      </c>
      <c r="AM35" s="168">
        <v>0</v>
      </c>
      <c r="AN35" s="168">
        <v>0</v>
      </c>
      <c r="AO35" s="168">
        <v>0</v>
      </c>
      <c r="AP35" s="168">
        <v>0</v>
      </c>
      <c r="AQ35" s="168">
        <v>0</v>
      </c>
      <c r="AR35" s="164">
        <f t="shared" si="9"/>
        <v>0</v>
      </c>
      <c r="AS35" s="168">
        <v>0</v>
      </c>
      <c r="AT35" s="168">
        <v>0</v>
      </c>
      <c r="AU35" s="168">
        <v>0</v>
      </c>
      <c r="AV35" s="168">
        <v>0</v>
      </c>
      <c r="AW35" s="168">
        <v>0</v>
      </c>
      <c r="AX35" s="168">
        <v>0</v>
      </c>
      <c r="AY35" s="168">
        <v>0</v>
      </c>
      <c r="AZ35" s="164">
        <f t="shared" si="11"/>
        <v>0</v>
      </c>
      <c r="BA35" s="168">
        <f t="shared" si="12"/>
        <v>159999.99500398195</v>
      </c>
    </row>
    <row r="36" spans="1:53" ht="30.75" customHeight="1">
      <c r="A36" s="162" t="s">
        <v>173</v>
      </c>
      <c r="B36" s="258" t="s">
        <v>174</v>
      </c>
      <c r="C36" s="243"/>
      <c r="D36" s="252"/>
      <c r="E36" s="163">
        <f t="shared" ref="E36:K36" si="67">SUM(E37,E42)</f>
        <v>0</v>
      </c>
      <c r="F36" s="163">
        <f t="shared" si="67"/>
        <v>17255.110167241837</v>
      </c>
      <c r="G36" s="163">
        <f t="shared" si="67"/>
        <v>0</v>
      </c>
      <c r="H36" s="163">
        <f t="shared" si="67"/>
        <v>0</v>
      </c>
      <c r="I36" s="163">
        <f t="shared" si="67"/>
        <v>0</v>
      </c>
      <c r="J36" s="163">
        <f t="shared" si="67"/>
        <v>0</v>
      </c>
      <c r="K36" s="163">
        <f t="shared" si="67"/>
        <v>0</v>
      </c>
      <c r="L36" s="164">
        <f t="shared" si="1"/>
        <v>17255.110167241837</v>
      </c>
      <c r="M36" s="163">
        <f t="shared" ref="M36:S36" si="68">SUM(M37,M42)</f>
        <v>26546.32333421821</v>
      </c>
      <c r="N36" s="163">
        <f t="shared" si="68"/>
        <v>0</v>
      </c>
      <c r="O36" s="163">
        <f t="shared" si="68"/>
        <v>610565.43668701884</v>
      </c>
      <c r="P36" s="163">
        <f t="shared" si="68"/>
        <v>4510299.9734536763</v>
      </c>
      <c r="Q36" s="163">
        <f t="shared" si="68"/>
        <v>0</v>
      </c>
      <c r="R36" s="163">
        <f t="shared" si="68"/>
        <v>0</v>
      </c>
      <c r="S36" s="163">
        <f t="shared" si="68"/>
        <v>0</v>
      </c>
      <c r="T36" s="164">
        <f t="shared" si="3"/>
        <v>5147411.7334749131</v>
      </c>
      <c r="U36" s="163">
        <f t="shared" ref="U36:AA36" si="69">SUM(U37,U42)</f>
        <v>0</v>
      </c>
      <c r="V36" s="163">
        <f t="shared" si="69"/>
        <v>0</v>
      </c>
      <c r="W36" s="163">
        <f t="shared" si="69"/>
        <v>299235.94</v>
      </c>
      <c r="X36" s="163">
        <f t="shared" si="69"/>
        <v>1695670.31</v>
      </c>
      <c r="Y36" s="163">
        <f t="shared" si="69"/>
        <v>1695670.31</v>
      </c>
      <c r="Z36" s="163">
        <f t="shared" si="69"/>
        <v>0</v>
      </c>
      <c r="AA36" s="163">
        <f t="shared" si="69"/>
        <v>0</v>
      </c>
      <c r="AB36" s="164">
        <f t="shared" si="5"/>
        <v>1994906.25</v>
      </c>
      <c r="AC36" s="163">
        <f t="shared" ref="AC36:AI36" si="70">SUM(AC37,AC42)</f>
        <v>117484.97833554553</v>
      </c>
      <c r="AD36" s="163">
        <f t="shared" si="70"/>
        <v>66365.808335545531</v>
      </c>
      <c r="AE36" s="163">
        <f t="shared" si="70"/>
        <v>701601.38833554555</v>
      </c>
      <c r="AF36" s="163">
        <f t="shared" si="70"/>
        <v>5149787.5837881602</v>
      </c>
      <c r="AG36" s="163">
        <f t="shared" si="70"/>
        <v>3304977.39</v>
      </c>
      <c r="AH36" s="163">
        <f t="shared" si="70"/>
        <v>0</v>
      </c>
      <c r="AI36" s="163">
        <f t="shared" si="70"/>
        <v>0</v>
      </c>
      <c r="AJ36" s="164">
        <f t="shared" si="7"/>
        <v>6035239.7587947967</v>
      </c>
      <c r="AK36" s="163">
        <f t="shared" ref="AK36:AQ36" si="71">SUM(AK37,AK42)</f>
        <v>117484.97833554553</v>
      </c>
      <c r="AL36" s="163">
        <f t="shared" si="71"/>
        <v>0</v>
      </c>
      <c r="AM36" s="163">
        <f t="shared" si="71"/>
        <v>598477.9483355456</v>
      </c>
      <c r="AN36" s="163">
        <f t="shared" si="71"/>
        <v>3968635.4733554553</v>
      </c>
      <c r="AO36" s="163">
        <f t="shared" si="71"/>
        <v>3304977.39</v>
      </c>
      <c r="AP36" s="163">
        <f t="shared" si="71"/>
        <v>0</v>
      </c>
      <c r="AQ36" s="163">
        <f t="shared" si="71"/>
        <v>0</v>
      </c>
      <c r="AR36" s="164">
        <f t="shared" si="9"/>
        <v>4684598.4000265468</v>
      </c>
      <c r="AS36" s="163">
        <f t="shared" ref="AS36:AY36" si="72">SUM(AS37,AS42)</f>
        <v>66365.808335545531</v>
      </c>
      <c r="AT36" s="163">
        <f t="shared" si="72"/>
        <v>0</v>
      </c>
      <c r="AU36" s="163">
        <f t="shared" si="72"/>
        <v>365601.74833554553</v>
      </c>
      <c r="AV36" s="163">
        <f t="shared" si="72"/>
        <v>6268274.5043190867</v>
      </c>
      <c r="AW36" s="163">
        <f t="shared" si="72"/>
        <v>1695670.31</v>
      </c>
      <c r="AX36" s="163">
        <f t="shared" si="72"/>
        <v>0</v>
      </c>
      <c r="AY36" s="163">
        <f t="shared" si="72"/>
        <v>6636.5808335545526</v>
      </c>
      <c r="AZ36" s="164">
        <f t="shared" si="11"/>
        <v>6706878.6418237323</v>
      </c>
      <c r="BA36" s="163">
        <f t="shared" si="12"/>
        <v>24586289.894287232</v>
      </c>
    </row>
    <row r="37" spans="1:53" ht="30.75" customHeight="1">
      <c r="A37" s="165" t="s">
        <v>180</v>
      </c>
      <c r="B37" s="257" t="s">
        <v>181</v>
      </c>
      <c r="C37" s="243"/>
      <c r="D37" s="252"/>
      <c r="E37" s="164">
        <f t="shared" ref="E37:K37" si="73">SUM(E38:E41)</f>
        <v>0</v>
      </c>
      <c r="F37" s="164">
        <f t="shared" si="73"/>
        <v>0</v>
      </c>
      <c r="G37" s="164">
        <f t="shared" si="73"/>
        <v>0</v>
      </c>
      <c r="H37" s="164">
        <f t="shared" si="73"/>
        <v>0</v>
      </c>
      <c r="I37" s="164">
        <f t="shared" si="73"/>
        <v>0</v>
      </c>
      <c r="J37" s="164">
        <f t="shared" si="73"/>
        <v>0</v>
      </c>
      <c r="K37" s="164">
        <f t="shared" si="73"/>
        <v>0</v>
      </c>
      <c r="L37" s="164">
        <f t="shared" si="1"/>
        <v>0</v>
      </c>
      <c r="M37" s="164">
        <f t="shared" ref="M37:S37" si="74">SUM(M38:M41)</f>
        <v>0</v>
      </c>
      <c r="N37" s="164">
        <f t="shared" si="74"/>
        <v>0</v>
      </c>
      <c r="O37" s="164">
        <f t="shared" si="74"/>
        <v>0</v>
      </c>
      <c r="P37" s="164">
        <f t="shared" si="74"/>
        <v>600000</v>
      </c>
      <c r="Q37" s="164">
        <f t="shared" si="74"/>
        <v>0</v>
      </c>
      <c r="R37" s="164">
        <f t="shared" si="74"/>
        <v>0</v>
      </c>
      <c r="S37" s="164">
        <f t="shared" si="74"/>
        <v>0</v>
      </c>
      <c r="T37" s="164">
        <f t="shared" si="3"/>
        <v>600000</v>
      </c>
      <c r="U37" s="164">
        <f t="shared" ref="U37:AA37" si="75">SUM(U38:U41)</f>
        <v>0</v>
      </c>
      <c r="V37" s="164">
        <f t="shared" si="75"/>
        <v>0</v>
      </c>
      <c r="W37" s="164">
        <f t="shared" si="75"/>
        <v>0</v>
      </c>
      <c r="X37" s="164">
        <f t="shared" si="75"/>
        <v>0</v>
      </c>
      <c r="Y37" s="164">
        <f t="shared" si="75"/>
        <v>0</v>
      </c>
      <c r="Z37" s="164">
        <f t="shared" si="75"/>
        <v>0</v>
      </c>
      <c r="AA37" s="164">
        <f t="shared" si="75"/>
        <v>0</v>
      </c>
      <c r="AB37" s="164">
        <f t="shared" si="5"/>
        <v>0</v>
      </c>
      <c r="AC37" s="164">
        <f t="shared" ref="AC37:AI37" si="76">SUM(AC38:AC41)</f>
        <v>66365.808335545531</v>
      </c>
      <c r="AD37" s="164">
        <f t="shared" si="76"/>
        <v>66365.808335545531</v>
      </c>
      <c r="AE37" s="164">
        <f t="shared" si="76"/>
        <v>169489.24833554553</v>
      </c>
      <c r="AF37" s="164">
        <f t="shared" si="76"/>
        <v>1144810.1937881603</v>
      </c>
      <c r="AG37" s="164">
        <f t="shared" si="76"/>
        <v>0</v>
      </c>
      <c r="AH37" s="164">
        <f t="shared" si="76"/>
        <v>0</v>
      </c>
      <c r="AI37" s="164">
        <f t="shared" si="76"/>
        <v>0</v>
      </c>
      <c r="AJ37" s="164">
        <f t="shared" si="7"/>
        <v>1447031.0587947969</v>
      </c>
      <c r="AK37" s="164">
        <f t="shared" ref="AK37:AQ37" si="77">SUM(AK38:AK41)</f>
        <v>66365.808335545531</v>
      </c>
      <c r="AL37" s="164">
        <f t="shared" si="77"/>
        <v>0</v>
      </c>
      <c r="AM37" s="164">
        <f t="shared" si="77"/>
        <v>66365.808335545531</v>
      </c>
      <c r="AN37" s="164">
        <f t="shared" si="77"/>
        <v>663658.08335545531</v>
      </c>
      <c r="AO37" s="164">
        <f t="shared" si="77"/>
        <v>0</v>
      </c>
      <c r="AP37" s="164">
        <f t="shared" si="77"/>
        <v>0</v>
      </c>
      <c r="AQ37" s="164">
        <f t="shared" si="77"/>
        <v>0</v>
      </c>
      <c r="AR37" s="164">
        <f t="shared" si="9"/>
        <v>796389.70002654637</v>
      </c>
      <c r="AS37" s="164">
        <f t="shared" ref="AS37:AY37" si="78">SUM(AS38:AS41)</f>
        <v>66365.808335545531</v>
      </c>
      <c r="AT37" s="164">
        <f t="shared" si="78"/>
        <v>0</v>
      </c>
      <c r="AU37" s="164">
        <f t="shared" si="78"/>
        <v>66365.808335545531</v>
      </c>
      <c r="AV37" s="164">
        <f t="shared" si="78"/>
        <v>590655.69418635522</v>
      </c>
      <c r="AW37" s="164">
        <f t="shared" si="78"/>
        <v>0</v>
      </c>
      <c r="AX37" s="164">
        <f t="shared" si="78"/>
        <v>0</v>
      </c>
      <c r="AY37" s="164">
        <f t="shared" si="78"/>
        <v>6636.5808335545526</v>
      </c>
      <c r="AZ37" s="164">
        <f t="shared" si="11"/>
        <v>730023.89169100078</v>
      </c>
      <c r="BA37" s="164">
        <f t="shared" si="12"/>
        <v>3573444.6505123442</v>
      </c>
    </row>
    <row r="38" spans="1:53" ht="30.75" customHeight="1">
      <c r="A38" s="174" t="s">
        <v>184</v>
      </c>
      <c r="B38" s="172" t="s">
        <v>185</v>
      </c>
      <c r="C38" s="171"/>
      <c r="D38" s="172" t="s">
        <v>96</v>
      </c>
      <c r="E38" s="168">
        <v>0</v>
      </c>
      <c r="F38" s="168">
        <v>0</v>
      </c>
      <c r="G38" s="168">
        <v>0</v>
      </c>
      <c r="H38" s="168">
        <v>0</v>
      </c>
      <c r="I38" s="168">
        <v>0</v>
      </c>
      <c r="J38" s="168">
        <v>0</v>
      </c>
      <c r="K38" s="168">
        <v>0</v>
      </c>
      <c r="L38" s="164">
        <f t="shared" si="1"/>
        <v>0</v>
      </c>
      <c r="M38" s="168">
        <v>0</v>
      </c>
      <c r="N38" s="168">
        <v>0</v>
      </c>
      <c r="O38" s="168">
        <v>0</v>
      </c>
      <c r="P38" s="168">
        <v>0</v>
      </c>
      <c r="Q38" s="168">
        <v>0</v>
      </c>
      <c r="R38" s="168">
        <v>0</v>
      </c>
      <c r="S38" s="168">
        <v>0</v>
      </c>
      <c r="T38" s="164">
        <f t="shared" si="3"/>
        <v>0</v>
      </c>
      <c r="U38" s="168">
        <v>0</v>
      </c>
      <c r="V38" s="168">
        <v>0</v>
      </c>
      <c r="W38" s="168">
        <v>0</v>
      </c>
      <c r="X38" s="168">
        <v>0</v>
      </c>
      <c r="Y38" s="168">
        <v>0</v>
      </c>
      <c r="Z38" s="168">
        <v>0</v>
      </c>
      <c r="AA38" s="168">
        <v>0</v>
      </c>
      <c r="AB38" s="164">
        <f t="shared" si="5"/>
        <v>0</v>
      </c>
      <c r="AC38" s="168">
        <v>66365.808335545531</v>
      </c>
      <c r="AD38" s="168">
        <v>0</v>
      </c>
      <c r="AE38" s="168">
        <v>66365.808335545531</v>
      </c>
      <c r="AF38" s="168">
        <v>663658.08335545531</v>
      </c>
      <c r="AG38" s="168">
        <v>0</v>
      </c>
      <c r="AH38" s="168">
        <v>0</v>
      </c>
      <c r="AI38" s="168">
        <v>0</v>
      </c>
      <c r="AJ38" s="164">
        <f t="shared" si="7"/>
        <v>796389.70002654637</v>
      </c>
      <c r="AK38" s="168">
        <v>66365.808335545531</v>
      </c>
      <c r="AL38" s="168">
        <v>0</v>
      </c>
      <c r="AM38" s="168">
        <v>66365.808335545531</v>
      </c>
      <c r="AN38" s="168">
        <v>663658.08335545531</v>
      </c>
      <c r="AO38" s="168">
        <v>0</v>
      </c>
      <c r="AP38" s="168">
        <v>0</v>
      </c>
      <c r="AQ38" s="168">
        <v>0</v>
      </c>
      <c r="AR38" s="164">
        <f t="shared" si="9"/>
        <v>796389.70002654637</v>
      </c>
      <c r="AS38" s="168">
        <v>66365.808335545531</v>
      </c>
      <c r="AT38" s="168">
        <v>0</v>
      </c>
      <c r="AU38" s="168">
        <v>66365.808335545531</v>
      </c>
      <c r="AV38" s="168">
        <v>590655.69418635522</v>
      </c>
      <c r="AW38" s="168">
        <v>0</v>
      </c>
      <c r="AX38" s="168">
        <v>0</v>
      </c>
      <c r="AY38" s="168">
        <v>6636.5808335545526</v>
      </c>
      <c r="AZ38" s="164">
        <f t="shared" si="11"/>
        <v>730023.89169100078</v>
      </c>
      <c r="BA38" s="168">
        <f t="shared" si="12"/>
        <v>2322803.2917440934</v>
      </c>
    </row>
    <row r="39" spans="1:53" ht="30.75" customHeight="1">
      <c r="A39" s="174" t="s">
        <v>186</v>
      </c>
      <c r="B39" s="172" t="s">
        <v>187</v>
      </c>
      <c r="C39" s="171"/>
      <c r="D39" s="172" t="s">
        <v>188</v>
      </c>
      <c r="E39" s="168">
        <v>0</v>
      </c>
      <c r="F39" s="168">
        <v>0</v>
      </c>
      <c r="G39" s="168">
        <v>0</v>
      </c>
      <c r="H39" s="168">
        <v>0</v>
      </c>
      <c r="I39" s="168">
        <v>0</v>
      </c>
      <c r="J39" s="168">
        <v>0</v>
      </c>
      <c r="K39" s="168">
        <v>0</v>
      </c>
      <c r="L39" s="164">
        <f t="shared" si="1"/>
        <v>0</v>
      </c>
      <c r="M39" s="168">
        <v>0</v>
      </c>
      <c r="N39" s="168">
        <v>0</v>
      </c>
      <c r="O39" s="168">
        <v>0</v>
      </c>
      <c r="P39" s="168">
        <v>0</v>
      </c>
      <c r="Q39" s="168">
        <v>0</v>
      </c>
      <c r="R39" s="168">
        <v>0</v>
      </c>
      <c r="S39" s="168">
        <v>0</v>
      </c>
      <c r="T39" s="164">
        <f t="shared" si="3"/>
        <v>0</v>
      </c>
      <c r="U39" s="168">
        <v>0</v>
      </c>
      <c r="V39" s="168">
        <v>0</v>
      </c>
      <c r="W39" s="168">
        <v>0</v>
      </c>
      <c r="X39" s="168">
        <v>0</v>
      </c>
      <c r="Y39" s="168">
        <v>0</v>
      </c>
      <c r="Z39" s="168">
        <v>0</v>
      </c>
      <c r="AA39" s="168">
        <v>0</v>
      </c>
      <c r="AB39" s="164">
        <f t="shared" si="5"/>
        <v>0</v>
      </c>
      <c r="AC39" s="168">
        <v>0</v>
      </c>
      <c r="AD39" s="168">
        <v>66365.808335545531</v>
      </c>
      <c r="AE39" s="168">
        <v>0</v>
      </c>
      <c r="AF39" s="168">
        <v>86275.550836209193</v>
      </c>
      <c r="AG39" s="168">
        <v>0</v>
      </c>
      <c r="AH39" s="168">
        <v>0</v>
      </c>
      <c r="AI39" s="168">
        <v>0</v>
      </c>
      <c r="AJ39" s="164">
        <f t="shared" si="7"/>
        <v>152641.35917175474</v>
      </c>
      <c r="AK39" s="168">
        <v>0</v>
      </c>
      <c r="AL39" s="168">
        <v>0</v>
      </c>
      <c r="AM39" s="168">
        <v>0</v>
      </c>
      <c r="AN39" s="168">
        <v>0</v>
      </c>
      <c r="AO39" s="168">
        <v>0</v>
      </c>
      <c r="AP39" s="168">
        <v>0</v>
      </c>
      <c r="AQ39" s="168">
        <v>0</v>
      </c>
      <c r="AR39" s="164">
        <f t="shared" si="9"/>
        <v>0</v>
      </c>
      <c r="AS39" s="168">
        <v>0</v>
      </c>
      <c r="AT39" s="168">
        <v>0</v>
      </c>
      <c r="AU39" s="168">
        <v>0</v>
      </c>
      <c r="AV39" s="168">
        <v>0</v>
      </c>
      <c r="AW39" s="168">
        <v>0</v>
      </c>
      <c r="AX39" s="168">
        <v>0</v>
      </c>
      <c r="AY39" s="168">
        <v>0</v>
      </c>
      <c r="AZ39" s="164">
        <f t="shared" si="11"/>
        <v>0</v>
      </c>
      <c r="BA39" s="168">
        <f t="shared" si="12"/>
        <v>152641.35917175474</v>
      </c>
    </row>
    <row r="40" spans="1:53" ht="30.75" customHeight="1">
      <c r="A40" s="174" t="s">
        <v>189</v>
      </c>
      <c r="B40" s="172" t="s">
        <v>190</v>
      </c>
      <c r="C40" s="171"/>
      <c r="D40" s="172" t="s">
        <v>139</v>
      </c>
      <c r="E40" s="168">
        <v>0</v>
      </c>
      <c r="F40" s="168">
        <v>0</v>
      </c>
      <c r="G40" s="168">
        <v>0</v>
      </c>
      <c r="H40" s="168">
        <v>0</v>
      </c>
      <c r="I40" s="168">
        <v>0</v>
      </c>
      <c r="J40" s="168">
        <v>0</v>
      </c>
      <c r="K40" s="168">
        <v>0</v>
      </c>
      <c r="L40" s="164">
        <f t="shared" si="1"/>
        <v>0</v>
      </c>
      <c r="M40" s="168">
        <v>0</v>
      </c>
      <c r="N40" s="168">
        <v>0</v>
      </c>
      <c r="O40" s="168">
        <v>0</v>
      </c>
      <c r="P40" s="168">
        <v>600000</v>
      </c>
      <c r="Q40" s="168">
        <v>0</v>
      </c>
      <c r="R40" s="168">
        <v>0</v>
      </c>
      <c r="S40" s="168">
        <v>0</v>
      </c>
      <c r="T40" s="164">
        <f t="shared" si="3"/>
        <v>600000</v>
      </c>
      <c r="U40" s="168">
        <v>0</v>
      </c>
      <c r="V40" s="168">
        <v>0</v>
      </c>
      <c r="W40" s="168">
        <v>0</v>
      </c>
      <c r="X40" s="168">
        <v>0</v>
      </c>
      <c r="Y40" s="168">
        <v>0</v>
      </c>
      <c r="Z40" s="168">
        <v>0</v>
      </c>
      <c r="AA40" s="168">
        <v>0</v>
      </c>
      <c r="AB40" s="164">
        <f t="shared" si="5"/>
        <v>0</v>
      </c>
      <c r="AC40" s="168">
        <v>0</v>
      </c>
      <c r="AD40" s="168">
        <v>0</v>
      </c>
      <c r="AE40" s="168">
        <v>0</v>
      </c>
      <c r="AF40" s="168">
        <v>0</v>
      </c>
      <c r="AG40" s="168">
        <v>0</v>
      </c>
      <c r="AH40" s="168">
        <v>0</v>
      </c>
      <c r="AI40" s="168">
        <v>0</v>
      </c>
      <c r="AJ40" s="164">
        <f t="shared" si="7"/>
        <v>0</v>
      </c>
      <c r="AK40" s="168">
        <v>0</v>
      </c>
      <c r="AL40" s="168">
        <v>0</v>
      </c>
      <c r="AM40" s="168">
        <v>0</v>
      </c>
      <c r="AN40" s="168">
        <v>0</v>
      </c>
      <c r="AO40" s="168">
        <v>0</v>
      </c>
      <c r="AP40" s="168">
        <v>0</v>
      </c>
      <c r="AQ40" s="168">
        <v>0</v>
      </c>
      <c r="AR40" s="164">
        <f t="shared" si="9"/>
        <v>0</v>
      </c>
      <c r="AS40" s="168">
        <v>0</v>
      </c>
      <c r="AT40" s="168">
        <v>0</v>
      </c>
      <c r="AU40" s="168">
        <v>0</v>
      </c>
      <c r="AV40" s="168">
        <v>0</v>
      </c>
      <c r="AW40" s="168">
        <v>0</v>
      </c>
      <c r="AX40" s="168">
        <v>0</v>
      </c>
      <c r="AY40" s="168">
        <v>0</v>
      </c>
      <c r="AZ40" s="164">
        <f t="shared" si="11"/>
        <v>0</v>
      </c>
      <c r="BA40" s="168">
        <f t="shared" si="12"/>
        <v>600000</v>
      </c>
    </row>
    <row r="41" spans="1:53" ht="30.75" customHeight="1">
      <c r="A41" s="174" t="s">
        <v>191</v>
      </c>
      <c r="B41" s="172" t="s">
        <v>192</v>
      </c>
      <c r="C41" s="175"/>
      <c r="D41" s="172" t="s">
        <v>93</v>
      </c>
      <c r="E41" s="168">
        <v>0</v>
      </c>
      <c r="F41" s="168">
        <v>0</v>
      </c>
      <c r="G41" s="168">
        <v>0</v>
      </c>
      <c r="H41" s="168">
        <v>0</v>
      </c>
      <c r="I41" s="168">
        <v>0</v>
      </c>
      <c r="J41" s="168">
        <v>0</v>
      </c>
      <c r="K41" s="168">
        <v>0</v>
      </c>
      <c r="L41" s="164">
        <f t="shared" si="1"/>
        <v>0</v>
      </c>
      <c r="M41" s="168">
        <v>0</v>
      </c>
      <c r="N41" s="168">
        <v>0</v>
      </c>
      <c r="O41" s="168">
        <v>0</v>
      </c>
      <c r="P41" s="168">
        <v>0</v>
      </c>
      <c r="Q41" s="168">
        <v>0</v>
      </c>
      <c r="R41" s="168">
        <v>0</v>
      </c>
      <c r="S41" s="168">
        <v>0</v>
      </c>
      <c r="T41" s="164">
        <f t="shared" si="3"/>
        <v>0</v>
      </c>
      <c r="U41" s="168">
        <v>0</v>
      </c>
      <c r="V41" s="168">
        <v>0</v>
      </c>
      <c r="W41" s="168">
        <v>0</v>
      </c>
      <c r="X41" s="168">
        <v>0</v>
      </c>
      <c r="Y41" s="168">
        <v>0</v>
      </c>
      <c r="Z41" s="168">
        <v>0</v>
      </c>
      <c r="AA41" s="168">
        <v>0</v>
      </c>
      <c r="AB41" s="164">
        <f t="shared" si="5"/>
        <v>0</v>
      </c>
      <c r="AC41" s="168">
        <v>0</v>
      </c>
      <c r="AD41" s="168">
        <v>0</v>
      </c>
      <c r="AE41" s="168">
        <v>103123.44</v>
      </c>
      <c r="AF41" s="168">
        <v>394876.55959649588</v>
      </c>
      <c r="AG41" s="168">
        <v>0</v>
      </c>
      <c r="AH41" s="168">
        <v>0</v>
      </c>
      <c r="AI41" s="168">
        <v>0</v>
      </c>
      <c r="AJ41" s="164">
        <f t="shared" si="7"/>
        <v>497999.99959649588</v>
      </c>
      <c r="AK41" s="168">
        <v>0</v>
      </c>
      <c r="AL41" s="168">
        <v>0</v>
      </c>
      <c r="AM41" s="168">
        <v>0</v>
      </c>
      <c r="AN41" s="168">
        <v>0</v>
      </c>
      <c r="AO41" s="168">
        <v>0</v>
      </c>
      <c r="AP41" s="168">
        <v>0</v>
      </c>
      <c r="AQ41" s="168">
        <v>0</v>
      </c>
      <c r="AR41" s="164">
        <f t="shared" si="9"/>
        <v>0</v>
      </c>
      <c r="AS41" s="168">
        <v>0</v>
      </c>
      <c r="AT41" s="168">
        <v>0</v>
      </c>
      <c r="AU41" s="168">
        <v>0</v>
      </c>
      <c r="AV41" s="168">
        <v>0</v>
      </c>
      <c r="AW41" s="168">
        <v>0</v>
      </c>
      <c r="AX41" s="168">
        <v>0</v>
      </c>
      <c r="AY41" s="168">
        <v>0</v>
      </c>
      <c r="AZ41" s="164">
        <f t="shared" si="11"/>
        <v>0</v>
      </c>
      <c r="BA41" s="168">
        <f t="shared" si="12"/>
        <v>497999.99959649588</v>
      </c>
    </row>
    <row r="42" spans="1:53" ht="30.75" customHeight="1">
      <c r="A42" s="165" t="s">
        <v>193</v>
      </c>
      <c r="B42" s="257" t="s">
        <v>194</v>
      </c>
      <c r="C42" s="243"/>
      <c r="D42" s="252"/>
      <c r="E42" s="164">
        <f t="shared" ref="E42:K42" si="79">SUM(E43:E50)</f>
        <v>0</v>
      </c>
      <c r="F42" s="164">
        <f t="shared" si="79"/>
        <v>17255.110167241837</v>
      </c>
      <c r="G42" s="164">
        <f t="shared" si="79"/>
        <v>0</v>
      </c>
      <c r="H42" s="164">
        <f t="shared" si="79"/>
        <v>0</v>
      </c>
      <c r="I42" s="164">
        <f t="shared" si="79"/>
        <v>0</v>
      </c>
      <c r="J42" s="164">
        <f t="shared" si="79"/>
        <v>0</v>
      </c>
      <c r="K42" s="164">
        <f t="shared" si="79"/>
        <v>0</v>
      </c>
      <c r="L42" s="164">
        <f t="shared" si="1"/>
        <v>17255.110167241837</v>
      </c>
      <c r="M42" s="164">
        <f t="shared" ref="M42:S42" si="80">SUM(M43:M50)</f>
        <v>26546.32333421821</v>
      </c>
      <c r="N42" s="164">
        <f t="shared" si="80"/>
        <v>0</v>
      </c>
      <c r="O42" s="164">
        <f t="shared" si="80"/>
        <v>610565.43668701884</v>
      </c>
      <c r="P42" s="164">
        <f t="shared" si="80"/>
        <v>3910299.9734536768</v>
      </c>
      <c r="Q42" s="164">
        <f t="shared" si="80"/>
        <v>0</v>
      </c>
      <c r="R42" s="164">
        <f t="shared" si="80"/>
        <v>0</v>
      </c>
      <c r="S42" s="164">
        <f t="shared" si="80"/>
        <v>0</v>
      </c>
      <c r="T42" s="164">
        <f t="shared" si="3"/>
        <v>4547411.733474914</v>
      </c>
      <c r="U42" s="164">
        <f t="shared" ref="U42:AA42" si="81">SUM(U43:U50)</f>
        <v>0</v>
      </c>
      <c r="V42" s="164">
        <f t="shared" si="81"/>
        <v>0</v>
      </c>
      <c r="W42" s="164">
        <f t="shared" si="81"/>
        <v>299235.94</v>
      </c>
      <c r="X42" s="164">
        <f t="shared" si="81"/>
        <v>1695670.31</v>
      </c>
      <c r="Y42" s="164">
        <f t="shared" si="81"/>
        <v>1695670.31</v>
      </c>
      <c r="Z42" s="164">
        <f t="shared" si="81"/>
        <v>0</v>
      </c>
      <c r="AA42" s="164">
        <f t="shared" si="81"/>
        <v>0</v>
      </c>
      <c r="AB42" s="164">
        <f t="shared" si="5"/>
        <v>1994906.25</v>
      </c>
      <c r="AC42" s="164">
        <f t="shared" ref="AC42:AI42" si="82">SUM(AC43:AC50)</f>
        <v>51119.17</v>
      </c>
      <c r="AD42" s="164">
        <f t="shared" si="82"/>
        <v>0</v>
      </c>
      <c r="AE42" s="164">
        <f t="shared" si="82"/>
        <v>532112.14</v>
      </c>
      <c r="AF42" s="164">
        <f t="shared" si="82"/>
        <v>4004977.39</v>
      </c>
      <c r="AG42" s="164">
        <f t="shared" si="82"/>
        <v>3304977.39</v>
      </c>
      <c r="AH42" s="164">
        <f t="shared" si="82"/>
        <v>0</v>
      </c>
      <c r="AI42" s="164">
        <f t="shared" si="82"/>
        <v>0</v>
      </c>
      <c r="AJ42" s="164">
        <f t="shared" si="7"/>
        <v>4588208.7</v>
      </c>
      <c r="AK42" s="164">
        <f t="shared" ref="AK42:AQ42" si="83">SUM(AK43:AK50)</f>
        <v>51119.17</v>
      </c>
      <c r="AL42" s="164">
        <f t="shared" si="83"/>
        <v>0</v>
      </c>
      <c r="AM42" s="164">
        <f t="shared" si="83"/>
        <v>532112.14</v>
      </c>
      <c r="AN42" s="164">
        <f t="shared" si="83"/>
        <v>3304977.39</v>
      </c>
      <c r="AO42" s="164">
        <f t="shared" si="83"/>
        <v>3304977.39</v>
      </c>
      <c r="AP42" s="164">
        <f t="shared" si="83"/>
        <v>0</v>
      </c>
      <c r="AQ42" s="164">
        <f t="shared" si="83"/>
        <v>0</v>
      </c>
      <c r="AR42" s="164">
        <f t="shared" si="9"/>
        <v>3888208.7</v>
      </c>
      <c r="AS42" s="164">
        <f t="shared" ref="AS42:AY42" si="84">SUM(AS43:AS50)</f>
        <v>0</v>
      </c>
      <c r="AT42" s="164">
        <f t="shared" si="84"/>
        <v>0</v>
      </c>
      <c r="AU42" s="164">
        <f t="shared" si="84"/>
        <v>299235.94</v>
      </c>
      <c r="AV42" s="164">
        <f t="shared" si="84"/>
        <v>5677618.8101327317</v>
      </c>
      <c r="AW42" s="164">
        <f t="shared" si="84"/>
        <v>1695670.31</v>
      </c>
      <c r="AX42" s="164">
        <f t="shared" si="84"/>
        <v>0</v>
      </c>
      <c r="AY42" s="164">
        <f t="shared" si="84"/>
        <v>0</v>
      </c>
      <c r="AZ42" s="164">
        <f t="shared" si="11"/>
        <v>5976854.7501327321</v>
      </c>
      <c r="BA42" s="164">
        <f t="shared" si="12"/>
        <v>21012845.243774887</v>
      </c>
    </row>
    <row r="43" spans="1:53" ht="30.75" customHeight="1">
      <c r="A43" s="169" t="s">
        <v>197</v>
      </c>
      <c r="B43" s="170" t="s">
        <v>198</v>
      </c>
      <c r="C43" s="171" t="s">
        <v>358</v>
      </c>
      <c r="D43" s="172" t="s">
        <v>96</v>
      </c>
      <c r="E43" s="168">
        <v>0</v>
      </c>
      <c r="F43" s="168">
        <v>0</v>
      </c>
      <c r="G43" s="168">
        <v>0</v>
      </c>
      <c r="H43" s="168">
        <v>0</v>
      </c>
      <c r="I43" s="168">
        <v>0</v>
      </c>
      <c r="J43" s="168">
        <v>0</v>
      </c>
      <c r="K43" s="168">
        <v>0</v>
      </c>
      <c r="L43" s="164">
        <f t="shared" si="1"/>
        <v>0</v>
      </c>
      <c r="M43" s="168">
        <v>0</v>
      </c>
      <c r="N43" s="168">
        <v>0</v>
      </c>
      <c r="O43" s="168">
        <v>0</v>
      </c>
      <c r="P43" s="168">
        <v>0</v>
      </c>
      <c r="Q43" s="168">
        <v>0</v>
      </c>
      <c r="R43" s="168">
        <v>0</v>
      </c>
      <c r="S43" s="168">
        <v>0</v>
      </c>
      <c r="T43" s="164">
        <f t="shared" si="3"/>
        <v>0</v>
      </c>
      <c r="U43" s="168">
        <v>0</v>
      </c>
      <c r="V43" s="168">
        <v>0</v>
      </c>
      <c r="W43" s="168">
        <v>171900</v>
      </c>
      <c r="X43" s="168">
        <v>974100</v>
      </c>
      <c r="Y43" s="168">
        <v>974100</v>
      </c>
      <c r="Z43" s="168">
        <v>0</v>
      </c>
      <c r="AA43" s="168">
        <v>0</v>
      </c>
      <c r="AB43" s="164">
        <f t="shared" si="5"/>
        <v>1146000</v>
      </c>
      <c r="AC43" s="168">
        <v>0</v>
      </c>
      <c r="AD43" s="168">
        <v>0</v>
      </c>
      <c r="AE43" s="168">
        <v>171900</v>
      </c>
      <c r="AF43" s="168">
        <v>974100</v>
      </c>
      <c r="AG43" s="168">
        <v>974100</v>
      </c>
      <c r="AH43" s="168">
        <v>0</v>
      </c>
      <c r="AI43" s="168">
        <v>0</v>
      </c>
      <c r="AJ43" s="164">
        <f t="shared" si="7"/>
        <v>1146000</v>
      </c>
      <c r="AK43" s="168">
        <v>0</v>
      </c>
      <c r="AL43" s="168">
        <v>0</v>
      </c>
      <c r="AM43" s="168">
        <v>171900</v>
      </c>
      <c r="AN43" s="168">
        <v>974100</v>
      </c>
      <c r="AO43" s="168">
        <v>974100</v>
      </c>
      <c r="AP43" s="168">
        <v>0</v>
      </c>
      <c r="AQ43" s="168">
        <v>0</v>
      </c>
      <c r="AR43" s="164">
        <f t="shared" si="9"/>
        <v>1146000</v>
      </c>
      <c r="AS43" s="168">
        <v>0</v>
      </c>
      <c r="AT43" s="168">
        <v>0</v>
      </c>
      <c r="AU43" s="168">
        <v>171900</v>
      </c>
      <c r="AV43" s="168">
        <v>974100</v>
      </c>
      <c r="AW43" s="168">
        <v>974100</v>
      </c>
      <c r="AX43" s="168">
        <v>0</v>
      </c>
      <c r="AY43" s="168">
        <v>0</v>
      </c>
      <c r="AZ43" s="164">
        <f t="shared" si="11"/>
        <v>1146000</v>
      </c>
      <c r="BA43" s="168">
        <f t="shared" si="12"/>
        <v>4584000</v>
      </c>
    </row>
    <row r="44" spans="1:53" ht="30.75" customHeight="1">
      <c r="A44" s="169" t="s">
        <v>199</v>
      </c>
      <c r="B44" s="170" t="s">
        <v>200</v>
      </c>
      <c r="C44" s="171" t="s">
        <v>358</v>
      </c>
      <c r="D44" s="172" t="s">
        <v>93</v>
      </c>
      <c r="E44" s="168">
        <v>0</v>
      </c>
      <c r="F44" s="168">
        <v>0</v>
      </c>
      <c r="G44" s="168">
        <v>0</v>
      </c>
      <c r="H44" s="168">
        <v>0</v>
      </c>
      <c r="I44" s="168">
        <v>0</v>
      </c>
      <c r="J44" s="168">
        <v>0</v>
      </c>
      <c r="K44" s="168">
        <v>0</v>
      </c>
      <c r="L44" s="164">
        <f t="shared" si="1"/>
        <v>0</v>
      </c>
      <c r="M44" s="168">
        <v>0</v>
      </c>
      <c r="N44" s="168">
        <v>0</v>
      </c>
      <c r="O44" s="168">
        <v>0</v>
      </c>
      <c r="P44" s="168">
        <v>0</v>
      </c>
      <c r="Q44" s="168">
        <v>0</v>
      </c>
      <c r="R44" s="168">
        <v>0</v>
      </c>
      <c r="S44" s="168">
        <v>0</v>
      </c>
      <c r="T44" s="164">
        <f t="shared" si="3"/>
        <v>0</v>
      </c>
      <c r="U44" s="168">
        <v>0</v>
      </c>
      <c r="V44" s="168">
        <v>0</v>
      </c>
      <c r="W44" s="168">
        <v>127335.94</v>
      </c>
      <c r="X44" s="168">
        <v>721570.31</v>
      </c>
      <c r="Y44" s="168">
        <v>721570.31</v>
      </c>
      <c r="Z44" s="168">
        <v>0</v>
      </c>
      <c r="AA44" s="168">
        <v>0</v>
      </c>
      <c r="AB44" s="164">
        <f t="shared" si="5"/>
        <v>848906.25</v>
      </c>
      <c r="AC44" s="168">
        <v>0</v>
      </c>
      <c r="AD44" s="168">
        <v>0</v>
      </c>
      <c r="AE44" s="168">
        <v>127335.94</v>
      </c>
      <c r="AF44" s="168">
        <v>721570.31</v>
      </c>
      <c r="AG44" s="168">
        <v>721570.31</v>
      </c>
      <c r="AH44" s="168">
        <v>0</v>
      </c>
      <c r="AI44" s="168">
        <v>0</v>
      </c>
      <c r="AJ44" s="164">
        <f t="shared" si="7"/>
        <v>848906.25</v>
      </c>
      <c r="AK44" s="168">
        <v>0</v>
      </c>
      <c r="AL44" s="168">
        <v>0</v>
      </c>
      <c r="AM44" s="168">
        <v>127335.94</v>
      </c>
      <c r="AN44" s="168">
        <v>721570.31</v>
      </c>
      <c r="AO44" s="168">
        <v>721570.31</v>
      </c>
      <c r="AP44" s="168">
        <v>0</v>
      </c>
      <c r="AQ44" s="168">
        <v>0</v>
      </c>
      <c r="AR44" s="164">
        <f t="shared" si="9"/>
        <v>848906.25</v>
      </c>
      <c r="AS44" s="168">
        <v>0</v>
      </c>
      <c r="AT44" s="168">
        <v>0</v>
      </c>
      <c r="AU44" s="168">
        <v>127335.94</v>
      </c>
      <c r="AV44" s="168">
        <v>721570.31</v>
      </c>
      <c r="AW44" s="168">
        <v>721570.31</v>
      </c>
      <c r="AX44" s="168">
        <v>0</v>
      </c>
      <c r="AY44" s="168">
        <v>0</v>
      </c>
      <c r="AZ44" s="164">
        <f t="shared" si="11"/>
        <v>848906.25</v>
      </c>
      <c r="BA44" s="168">
        <f t="shared" si="12"/>
        <v>3395625</v>
      </c>
    </row>
    <row r="45" spans="1:53" ht="30.75" customHeight="1">
      <c r="A45" s="169" t="s">
        <v>201</v>
      </c>
      <c r="B45" s="170" t="s">
        <v>202</v>
      </c>
      <c r="C45" s="175"/>
      <c r="D45" s="172" t="s">
        <v>139</v>
      </c>
      <c r="E45" s="168">
        <v>0</v>
      </c>
      <c r="F45" s="168">
        <v>0</v>
      </c>
      <c r="G45" s="168">
        <v>0</v>
      </c>
      <c r="H45" s="168">
        <v>0</v>
      </c>
      <c r="I45" s="168">
        <v>0</v>
      </c>
      <c r="J45" s="168">
        <v>0</v>
      </c>
      <c r="K45" s="168">
        <v>0</v>
      </c>
      <c r="L45" s="164">
        <f t="shared" si="1"/>
        <v>0</v>
      </c>
      <c r="M45" s="168">
        <v>0</v>
      </c>
      <c r="N45" s="168">
        <v>0</v>
      </c>
      <c r="O45" s="168">
        <v>0</v>
      </c>
      <c r="P45" s="168">
        <v>300000</v>
      </c>
      <c r="Q45" s="168">
        <v>0</v>
      </c>
      <c r="R45" s="168">
        <v>0</v>
      </c>
      <c r="S45" s="168">
        <v>0</v>
      </c>
      <c r="T45" s="164">
        <f t="shared" si="3"/>
        <v>300000</v>
      </c>
      <c r="U45" s="168">
        <v>0</v>
      </c>
      <c r="V45" s="168">
        <v>0</v>
      </c>
      <c r="W45" s="168">
        <v>0</v>
      </c>
      <c r="X45" s="168">
        <v>0</v>
      </c>
      <c r="Y45" s="168">
        <v>0</v>
      </c>
      <c r="Z45" s="168">
        <v>0</v>
      </c>
      <c r="AA45" s="168">
        <v>0</v>
      </c>
      <c r="AB45" s="164">
        <f t="shared" si="5"/>
        <v>0</v>
      </c>
      <c r="AC45" s="168">
        <v>0</v>
      </c>
      <c r="AD45" s="168">
        <v>0</v>
      </c>
      <c r="AE45" s="168">
        <v>0</v>
      </c>
      <c r="AF45" s="168">
        <v>0</v>
      </c>
      <c r="AG45" s="168">
        <v>0</v>
      </c>
      <c r="AH45" s="168">
        <v>0</v>
      </c>
      <c r="AI45" s="168">
        <v>0</v>
      </c>
      <c r="AJ45" s="164">
        <f t="shared" si="7"/>
        <v>0</v>
      </c>
      <c r="AK45" s="168">
        <v>0</v>
      </c>
      <c r="AL45" s="168">
        <v>0</v>
      </c>
      <c r="AM45" s="168">
        <v>0</v>
      </c>
      <c r="AN45" s="168">
        <v>0</v>
      </c>
      <c r="AO45" s="168">
        <v>0</v>
      </c>
      <c r="AP45" s="168">
        <v>0</v>
      </c>
      <c r="AQ45" s="168">
        <v>0</v>
      </c>
      <c r="AR45" s="164">
        <f t="shared" si="9"/>
        <v>0</v>
      </c>
      <c r="AS45" s="168">
        <v>0</v>
      </c>
      <c r="AT45" s="168">
        <v>0</v>
      </c>
      <c r="AU45" s="168">
        <v>0</v>
      </c>
      <c r="AV45" s="168">
        <v>0</v>
      </c>
      <c r="AW45" s="168">
        <v>0</v>
      </c>
      <c r="AX45" s="168">
        <v>0</v>
      </c>
      <c r="AY45" s="168">
        <v>0</v>
      </c>
      <c r="AZ45" s="164">
        <f t="shared" si="11"/>
        <v>0</v>
      </c>
      <c r="BA45" s="168">
        <f t="shared" si="12"/>
        <v>300000</v>
      </c>
    </row>
    <row r="46" spans="1:53" ht="30.75" customHeight="1">
      <c r="A46" s="169" t="s">
        <v>203</v>
      </c>
      <c r="B46" s="170" t="s">
        <v>204</v>
      </c>
      <c r="C46" s="171"/>
      <c r="D46" s="170" t="s">
        <v>96</v>
      </c>
      <c r="E46" s="168">
        <v>0</v>
      </c>
      <c r="F46" s="168">
        <v>0</v>
      </c>
      <c r="G46" s="168">
        <v>0</v>
      </c>
      <c r="H46" s="168">
        <v>0</v>
      </c>
      <c r="I46" s="168">
        <v>0</v>
      </c>
      <c r="J46" s="168">
        <v>0</v>
      </c>
      <c r="K46" s="168">
        <v>0</v>
      </c>
      <c r="L46" s="164">
        <f t="shared" si="1"/>
        <v>0</v>
      </c>
      <c r="M46" s="168">
        <v>26546.32333421821</v>
      </c>
      <c r="N46" s="168">
        <v>0</v>
      </c>
      <c r="O46" s="168">
        <v>610565.43668701884</v>
      </c>
      <c r="P46" s="168">
        <v>3610299.9734536768</v>
      </c>
      <c r="Q46" s="168">
        <v>0</v>
      </c>
      <c r="R46" s="168">
        <v>0</v>
      </c>
      <c r="S46" s="168">
        <v>0</v>
      </c>
      <c r="T46" s="164">
        <f t="shared" si="3"/>
        <v>4247411.733474914</v>
      </c>
      <c r="U46" s="168">
        <v>0</v>
      </c>
      <c r="V46" s="168">
        <v>0</v>
      </c>
      <c r="W46" s="168">
        <v>0</v>
      </c>
      <c r="X46" s="168">
        <v>0</v>
      </c>
      <c r="Y46" s="168">
        <v>0</v>
      </c>
      <c r="Z46" s="168">
        <v>0</v>
      </c>
      <c r="AA46" s="168">
        <v>0</v>
      </c>
      <c r="AB46" s="164">
        <f t="shared" si="5"/>
        <v>0</v>
      </c>
      <c r="AC46" s="168">
        <v>0</v>
      </c>
      <c r="AD46" s="168">
        <v>0</v>
      </c>
      <c r="AE46" s="168">
        <v>0</v>
      </c>
      <c r="AF46" s="168">
        <v>0</v>
      </c>
      <c r="AG46" s="168">
        <v>0</v>
      </c>
      <c r="AH46" s="168">
        <v>0</v>
      </c>
      <c r="AI46" s="168">
        <v>0</v>
      </c>
      <c r="AJ46" s="164">
        <f t="shared" si="7"/>
        <v>0</v>
      </c>
      <c r="AK46" s="168">
        <v>0</v>
      </c>
      <c r="AL46" s="168">
        <v>0</v>
      </c>
      <c r="AM46" s="168">
        <v>0</v>
      </c>
      <c r="AN46" s="168">
        <v>0</v>
      </c>
      <c r="AO46" s="168">
        <v>0</v>
      </c>
      <c r="AP46" s="168">
        <v>0</v>
      </c>
      <c r="AQ46" s="168">
        <v>0</v>
      </c>
      <c r="AR46" s="164">
        <f t="shared" si="9"/>
        <v>0</v>
      </c>
      <c r="AS46" s="168">
        <v>0</v>
      </c>
      <c r="AT46" s="168">
        <v>0</v>
      </c>
      <c r="AU46" s="168">
        <v>0</v>
      </c>
      <c r="AV46" s="168">
        <v>0</v>
      </c>
      <c r="AW46" s="168">
        <v>0</v>
      </c>
      <c r="AX46" s="168">
        <v>0</v>
      </c>
      <c r="AY46" s="168">
        <v>0</v>
      </c>
      <c r="AZ46" s="164">
        <f t="shared" si="11"/>
        <v>0</v>
      </c>
      <c r="BA46" s="168">
        <f t="shared" si="12"/>
        <v>4247411.733474914</v>
      </c>
    </row>
    <row r="47" spans="1:53" ht="30.75" customHeight="1">
      <c r="A47" s="169" t="s">
        <v>205</v>
      </c>
      <c r="B47" s="170" t="s">
        <v>206</v>
      </c>
      <c r="C47" s="175"/>
      <c r="D47" s="172" t="s">
        <v>96</v>
      </c>
      <c r="E47" s="168">
        <v>0</v>
      </c>
      <c r="F47" s="168">
        <v>0</v>
      </c>
      <c r="G47" s="168">
        <v>0</v>
      </c>
      <c r="H47" s="168">
        <v>0</v>
      </c>
      <c r="I47" s="168">
        <v>0</v>
      </c>
      <c r="J47" s="168">
        <v>0</v>
      </c>
      <c r="K47" s="168">
        <v>0</v>
      </c>
      <c r="L47" s="164">
        <f t="shared" si="1"/>
        <v>0</v>
      </c>
      <c r="M47" s="168">
        <v>0</v>
      </c>
      <c r="N47" s="168">
        <v>0</v>
      </c>
      <c r="O47" s="168">
        <v>0</v>
      </c>
      <c r="P47" s="168">
        <v>0</v>
      </c>
      <c r="Q47" s="168">
        <v>0</v>
      </c>
      <c r="R47" s="168">
        <v>0</v>
      </c>
      <c r="S47" s="168">
        <v>0</v>
      </c>
      <c r="T47" s="164">
        <f t="shared" si="3"/>
        <v>0</v>
      </c>
      <c r="U47" s="168">
        <v>0</v>
      </c>
      <c r="V47" s="168">
        <v>0</v>
      </c>
      <c r="W47" s="168">
        <v>0</v>
      </c>
      <c r="X47" s="168">
        <v>0</v>
      </c>
      <c r="Y47" s="168">
        <v>0</v>
      </c>
      <c r="Z47" s="168">
        <v>0</v>
      </c>
      <c r="AA47" s="168">
        <v>0</v>
      </c>
      <c r="AB47" s="164">
        <f t="shared" si="5"/>
        <v>0</v>
      </c>
      <c r="AC47" s="168">
        <v>0</v>
      </c>
      <c r="AD47" s="168">
        <v>0</v>
      </c>
      <c r="AE47" s="168">
        <v>0</v>
      </c>
      <c r="AF47" s="168">
        <v>0</v>
      </c>
      <c r="AG47" s="168">
        <v>0</v>
      </c>
      <c r="AH47" s="168">
        <v>0</v>
      </c>
      <c r="AI47" s="168">
        <v>0</v>
      </c>
      <c r="AJ47" s="164">
        <f t="shared" si="7"/>
        <v>0</v>
      </c>
      <c r="AK47" s="168">
        <v>0</v>
      </c>
      <c r="AL47" s="168">
        <v>0</v>
      </c>
      <c r="AM47" s="168">
        <v>0</v>
      </c>
      <c r="AN47" s="168">
        <v>0</v>
      </c>
      <c r="AO47" s="168">
        <v>0</v>
      </c>
      <c r="AP47" s="168">
        <v>0</v>
      </c>
      <c r="AQ47" s="168">
        <v>0</v>
      </c>
      <c r="AR47" s="164">
        <f t="shared" si="9"/>
        <v>0</v>
      </c>
      <c r="AS47" s="168">
        <v>0</v>
      </c>
      <c r="AT47" s="168">
        <v>0</v>
      </c>
      <c r="AU47" s="168">
        <v>0</v>
      </c>
      <c r="AV47" s="168">
        <v>3981948.5001327316</v>
      </c>
      <c r="AW47" s="168">
        <v>0</v>
      </c>
      <c r="AX47" s="168">
        <v>0</v>
      </c>
      <c r="AY47" s="168">
        <v>0</v>
      </c>
      <c r="AZ47" s="164">
        <f t="shared" si="11"/>
        <v>3981948.5001327316</v>
      </c>
      <c r="BA47" s="168">
        <f t="shared" si="12"/>
        <v>3981948.5001327316</v>
      </c>
    </row>
    <row r="48" spans="1:53" ht="30.75" customHeight="1">
      <c r="A48" s="169" t="s">
        <v>207</v>
      </c>
      <c r="B48" s="170" t="s">
        <v>416</v>
      </c>
      <c r="C48" s="171" t="s">
        <v>358</v>
      </c>
      <c r="D48" s="170" t="s">
        <v>419</v>
      </c>
      <c r="E48" s="168">
        <v>0</v>
      </c>
      <c r="F48" s="168">
        <v>0</v>
      </c>
      <c r="G48" s="168">
        <v>0</v>
      </c>
      <c r="H48" s="168">
        <v>0</v>
      </c>
      <c r="I48" s="168">
        <v>0</v>
      </c>
      <c r="J48" s="168">
        <v>0</v>
      </c>
      <c r="K48" s="168">
        <v>0</v>
      </c>
      <c r="L48" s="164">
        <f t="shared" si="1"/>
        <v>0</v>
      </c>
      <c r="M48" s="168">
        <v>0</v>
      </c>
      <c r="N48" s="168">
        <v>0</v>
      </c>
      <c r="O48" s="168">
        <v>0</v>
      </c>
      <c r="P48" s="168">
        <v>0</v>
      </c>
      <c r="Q48" s="168">
        <v>0</v>
      </c>
      <c r="R48" s="168">
        <v>0</v>
      </c>
      <c r="S48" s="168">
        <v>0</v>
      </c>
      <c r="T48" s="164">
        <f t="shared" si="3"/>
        <v>0</v>
      </c>
      <c r="U48" s="168">
        <v>0</v>
      </c>
      <c r="V48" s="168">
        <v>0</v>
      </c>
      <c r="W48" s="168">
        <v>0</v>
      </c>
      <c r="X48" s="168">
        <v>0</v>
      </c>
      <c r="Y48" s="168">
        <v>0</v>
      </c>
      <c r="Z48" s="168">
        <v>0</v>
      </c>
      <c r="AA48" s="168">
        <v>0</v>
      </c>
      <c r="AB48" s="164">
        <f t="shared" si="5"/>
        <v>0</v>
      </c>
      <c r="AC48" s="168">
        <v>51119.17</v>
      </c>
      <c r="AD48" s="168">
        <v>0</v>
      </c>
      <c r="AE48" s="168">
        <v>232876.2</v>
      </c>
      <c r="AF48" s="168">
        <v>1609307.08</v>
      </c>
      <c r="AG48" s="168">
        <v>1609307.08</v>
      </c>
      <c r="AH48" s="168">
        <v>0</v>
      </c>
      <c r="AI48" s="168">
        <v>0</v>
      </c>
      <c r="AJ48" s="164">
        <f t="shared" si="7"/>
        <v>1893302.4500000002</v>
      </c>
      <c r="AK48" s="168">
        <v>51119.17</v>
      </c>
      <c r="AL48" s="168">
        <v>0</v>
      </c>
      <c r="AM48" s="168">
        <v>232876.2</v>
      </c>
      <c r="AN48" s="168">
        <v>1609307.08</v>
      </c>
      <c r="AO48" s="168">
        <v>1609307.08</v>
      </c>
      <c r="AP48" s="168">
        <v>0</v>
      </c>
      <c r="AQ48" s="168">
        <v>0</v>
      </c>
      <c r="AR48" s="164">
        <f t="shared" si="9"/>
        <v>1893302.4500000002</v>
      </c>
      <c r="AS48" s="168">
        <v>0</v>
      </c>
      <c r="AT48" s="168">
        <v>0</v>
      </c>
      <c r="AU48" s="168">
        <v>0</v>
      </c>
      <c r="AV48" s="168">
        <v>0</v>
      </c>
      <c r="AW48" s="168">
        <v>0</v>
      </c>
      <c r="AX48" s="168">
        <v>0</v>
      </c>
      <c r="AY48" s="168">
        <v>0</v>
      </c>
      <c r="AZ48" s="164">
        <f t="shared" si="11"/>
        <v>0</v>
      </c>
      <c r="BA48" s="168">
        <f t="shared" si="12"/>
        <v>3786604.9000000004</v>
      </c>
    </row>
    <row r="49" spans="1:53" ht="30.75" customHeight="1">
      <c r="A49" s="169" t="s">
        <v>208</v>
      </c>
      <c r="B49" s="170" t="s">
        <v>209</v>
      </c>
      <c r="C49" s="175"/>
      <c r="D49" s="172" t="s">
        <v>139</v>
      </c>
      <c r="E49" s="168">
        <v>0</v>
      </c>
      <c r="F49" s="168">
        <v>0</v>
      </c>
      <c r="G49" s="168">
        <v>0</v>
      </c>
      <c r="H49" s="168">
        <v>0</v>
      </c>
      <c r="I49" s="168">
        <v>0</v>
      </c>
      <c r="J49" s="168">
        <v>0</v>
      </c>
      <c r="K49" s="168">
        <v>0</v>
      </c>
      <c r="L49" s="164">
        <f t="shared" si="1"/>
        <v>0</v>
      </c>
      <c r="M49" s="168">
        <v>0</v>
      </c>
      <c r="N49" s="168">
        <v>0</v>
      </c>
      <c r="O49" s="168">
        <v>0</v>
      </c>
      <c r="P49" s="168">
        <v>0</v>
      </c>
      <c r="Q49" s="168">
        <v>0</v>
      </c>
      <c r="R49" s="168">
        <v>0</v>
      </c>
      <c r="S49" s="168">
        <v>0</v>
      </c>
      <c r="T49" s="164">
        <f t="shared" si="3"/>
        <v>0</v>
      </c>
      <c r="U49" s="168">
        <v>0</v>
      </c>
      <c r="V49" s="168">
        <v>0</v>
      </c>
      <c r="W49" s="168">
        <v>0</v>
      </c>
      <c r="X49" s="168">
        <v>0</v>
      </c>
      <c r="Y49" s="168">
        <v>0</v>
      </c>
      <c r="Z49" s="168">
        <v>0</v>
      </c>
      <c r="AA49" s="168">
        <v>0</v>
      </c>
      <c r="AB49" s="164">
        <f t="shared" si="5"/>
        <v>0</v>
      </c>
      <c r="AC49" s="168">
        <v>0</v>
      </c>
      <c r="AD49" s="168">
        <v>0</v>
      </c>
      <c r="AE49" s="168">
        <v>0</v>
      </c>
      <c r="AF49" s="168">
        <v>700000</v>
      </c>
      <c r="AG49" s="168">
        <v>0</v>
      </c>
      <c r="AH49" s="168">
        <v>0</v>
      </c>
      <c r="AI49" s="168">
        <v>0</v>
      </c>
      <c r="AJ49" s="164">
        <f t="shared" si="7"/>
        <v>700000</v>
      </c>
      <c r="AK49" s="168">
        <v>0</v>
      </c>
      <c r="AL49" s="168">
        <v>0</v>
      </c>
      <c r="AM49" s="168">
        <v>0</v>
      </c>
      <c r="AN49" s="168">
        <v>0</v>
      </c>
      <c r="AO49" s="168">
        <v>0</v>
      </c>
      <c r="AP49" s="168">
        <v>0</v>
      </c>
      <c r="AQ49" s="168">
        <v>0</v>
      </c>
      <c r="AR49" s="164">
        <f t="shared" si="9"/>
        <v>0</v>
      </c>
      <c r="AS49" s="168">
        <v>0</v>
      </c>
      <c r="AT49" s="168">
        <v>0</v>
      </c>
      <c r="AU49" s="168">
        <v>0</v>
      </c>
      <c r="AV49" s="168">
        <v>0</v>
      </c>
      <c r="AW49" s="168">
        <v>0</v>
      </c>
      <c r="AX49" s="168">
        <v>0</v>
      </c>
      <c r="AY49" s="168">
        <v>0</v>
      </c>
      <c r="AZ49" s="164">
        <f t="shared" si="11"/>
        <v>0</v>
      </c>
      <c r="BA49" s="168">
        <f t="shared" si="12"/>
        <v>700000</v>
      </c>
    </row>
    <row r="50" spans="1:53" ht="30.75" customHeight="1">
      <c r="A50" s="169" t="s">
        <v>210</v>
      </c>
      <c r="B50" s="170" t="s">
        <v>211</v>
      </c>
      <c r="C50" s="175" t="s">
        <v>359</v>
      </c>
      <c r="D50" s="172" t="s">
        <v>212</v>
      </c>
      <c r="E50" s="168">
        <v>0</v>
      </c>
      <c r="F50" s="168">
        <v>17255.110167241837</v>
      </c>
      <c r="G50" s="168">
        <v>0</v>
      </c>
      <c r="H50" s="168">
        <v>0</v>
      </c>
      <c r="I50" s="168">
        <v>0</v>
      </c>
      <c r="J50" s="168">
        <v>0</v>
      </c>
      <c r="K50" s="168">
        <v>0</v>
      </c>
      <c r="L50" s="164">
        <f t="shared" si="1"/>
        <v>17255.110167241837</v>
      </c>
      <c r="M50" s="168">
        <v>0</v>
      </c>
      <c r="N50" s="168">
        <v>0</v>
      </c>
      <c r="O50" s="168">
        <v>0</v>
      </c>
      <c r="P50" s="168">
        <v>0</v>
      </c>
      <c r="Q50" s="168">
        <v>0</v>
      </c>
      <c r="R50" s="168">
        <v>0</v>
      </c>
      <c r="S50" s="168">
        <v>0</v>
      </c>
      <c r="T50" s="164">
        <f t="shared" si="3"/>
        <v>0</v>
      </c>
      <c r="U50" s="168">
        <v>0</v>
      </c>
      <c r="V50" s="168">
        <v>0</v>
      </c>
      <c r="W50" s="168">
        <v>0</v>
      </c>
      <c r="X50" s="168">
        <v>0</v>
      </c>
      <c r="Y50" s="168">
        <v>0</v>
      </c>
      <c r="Z50" s="168">
        <v>0</v>
      </c>
      <c r="AA50" s="168">
        <v>0</v>
      </c>
      <c r="AB50" s="164">
        <f t="shared" si="5"/>
        <v>0</v>
      </c>
      <c r="AC50" s="168">
        <v>0</v>
      </c>
      <c r="AD50" s="168">
        <v>0</v>
      </c>
      <c r="AE50" s="168">
        <v>0</v>
      </c>
      <c r="AF50" s="168">
        <v>0</v>
      </c>
      <c r="AG50" s="168">
        <v>0</v>
      </c>
      <c r="AH50" s="168">
        <v>0</v>
      </c>
      <c r="AI50" s="168">
        <v>0</v>
      </c>
      <c r="AJ50" s="164">
        <f t="shared" si="7"/>
        <v>0</v>
      </c>
      <c r="AK50" s="168">
        <v>0</v>
      </c>
      <c r="AL50" s="168">
        <v>0</v>
      </c>
      <c r="AM50" s="168">
        <v>0</v>
      </c>
      <c r="AN50" s="168">
        <v>0</v>
      </c>
      <c r="AO50" s="168">
        <v>0</v>
      </c>
      <c r="AP50" s="168">
        <v>0</v>
      </c>
      <c r="AQ50" s="168">
        <v>0</v>
      </c>
      <c r="AR50" s="164">
        <f t="shared" si="9"/>
        <v>0</v>
      </c>
      <c r="AS50" s="168">
        <v>0</v>
      </c>
      <c r="AT50" s="168">
        <v>0</v>
      </c>
      <c r="AU50" s="168">
        <v>0</v>
      </c>
      <c r="AV50" s="168">
        <v>0</v>
      </c>
      <c r="AW50" s="168">
        <v>0</v>
      </c>
      <c r="AX50" s="168">
        <v>0</v>
      </c>
      <c r="AY50" s="168">
        <v>0</v>
      </c>
      <c r="AZ50" s="164">
        <f t="shared" si="11"/>
        <v>0</v>
      </c>
      <c r="BA50" s="168">
        <f t="shared" si="12"/>
        <v>17255.110167241837</v>
      </c>
    </row>
    <row r="51" spans="1:53" ht="30.75" customHeight="1">
      <c r="A51" s="162" t="s">
        <v>213</v>
      </c>
      <c r="B51" s="258" t="s">
        <v>214</v>
      </c>
      <c r="C51" s="243"/>
      <c r="D51" s="252"/>
      <c r="E51" s="163">
        <f t="shared" ref="E51:K51" si="85">SUM(E52,E58)</f>
        <v>0</v>
      </c>
      <c r="F51" s="163">
        <f t="shared" si="85"/>
        <v>0</v>
      </c>
      <c r="G51" s="163">
        <f t="shared" si="85"/>
        <v>0</v>
      </c>
      <c r="H51" s="163">
        <f t="shared" si="85"/>
        <v>0</v>
      </c>
      <c r="I51" s="163">
        <f t="shared" si="85"/>
        <v>0</v>
      </c>
      <c r="J51" s="163">
        <f t="shared" si="85"/>
        <v>0</v>
      </c>
      <c r="K51" s="163">
        <f t="shared" si="85"/>
        <v>0</v>
      </c>
      <c r="L51" s="164">
        <f t="shared" si="1"/>
        <v>0</v>
      </c>
      <c r="M51" s="163">
        <f t="shared" ref="M51:S51" si="86">SUM(M52,M58)</f>
        <v>0</v>
      </c>
      <c r="N51" s="163">
        <f t="shared" si="86"/>
        <v>0</v>
      </c>
      <c r="O51" s="163">
        <f t="shared" si="86"/>
        <v>0</v>
      </c>
      <c r="P51" s="163">
        <f t="shared" si="86"/>
        <v>15029200.955667641</v>
      </c>
      <c r="Q51" s="163">
        <f t="shared" si="86"/>
        <v>0</v>
      </c>
      <c r="R51" s="163">
        <f t="shared" si="86"/>
        <v>0</v>
      </c>
      <c r="S51" s="163">
        <f t="shared" si="86"/>
        <v>0</v>
      </c>
      <c r="T51" s="164">
        <f t="shared" si="3"/>
        <v>15029200.955667641</v>
      </c>
      <c r="U51" s="163">
        <f t="shared" ref="U51:AA51" si="87">SUM(U52,U58)</f>
        <v>66365.808335545531</v>
      </c>
      <c r="V51" s="163">
        <f t="shared" si="87"/>
        <v>0</v>
      </c>
      <c r="W51" s="163">
        <f t="shared" si="87"/>
        <v>265463.23334218212</v>
      </c>
      <c r="X51" s="163">
        <f t="shared" si="87"/>
        <v>3408577.0374303162</v>
      </c>
      <c r="Y51" s="163">
        <f t="shared" si="87"/>
        <v>0</v>
      </c>
      <c r="Z51" s="163">
        <f t="shared" si="87"/>
        <v>0</v>
      </c>
      <c r="AA51" s="163">
        <f t="shared" si="87"/>
        <v>231251.20785771171</v>
      </c>
      <c r="AB51" s="164">
        <f t="shared" si="5"/>
        <v>3971657.2869657557</v>
      </c>
      <c r="AC51" s="163">
        <f t="shared" ref="AC51:AI51" si="88">SUM(AC52,AC58)</f>
        <v>39819.485001327317</v>
      </c>
      <c r="AD51" s="163">
        <f t="shared" si="88"/>
        <v>0</v>
      </c>
      <c r="AE51" s="163">
        <f t="shared" si="88"/>
        <v>92912.131669763738</v>
      </c>
      <c r="AF51" s="163">
        <f t="shared" si="88"/>
        <v>2057340.0584019113</v>
      </c>
      <c r="AG51" s="163">
        <f t="shared" si="88"/>
        <v>0</v>
      </c>
      <c r="AH51" s="163">
        <f t="shared" si="88"/>
        <v>0</v>
      </c>
      <c r="AI51" s="163">
        <f t="shared" si="88"/>
        <v>132731.61667109106</v>
      </c>
      <c r="AJ51" s="164">
        <f t="shared" si="7"/>
        <v>2322803.2917440934</v>
      </c>
      <c r="AK51" s="163">
        <f t="shared" ref="AK51:AQ51" si="89">SUM(AK52,AK58)</f>
        <v>3318290.4167772764</v>
      </c>
      <c r="AL51" s="163">
        <f t="shared" si="89"/>
        <v>0</v>
      </c>
      <c r="AM51" s="163">
        <f t="shared" si="89"/>
        <v>0</v>
      </c>
      <c r="AN51" s="163">
        <f t="shared" si="89"/>
        <v>500000</v>
      </c>
      <c r="AO51" s="163">
        <f t="shared" si="89"/>
        <v>0</v>
      </c>
      <c r="AP51" s="163">
        <f t="shared" si="89"/>
        <v>0</v>
      </c>
      <c r="AQ51" s="163">
        <f t="shared" si="89"/>
        <v>0</v>
      </c>
      <c r="AR51" s="164">
        <f t="shared" si="9"/>
        <v>3818290.4167772764</v>
      </c>
      <c r="AS51" s="163">
        <f t="shared" ref="AS51:AY51" si="90">SUM(AS52,AS58)</f>
        <v>0</v>
      </c>
      <c r="AT51" s="163">
        <f t="shared" si="90"/>
        <v>0</v>
      </c>
      <c r="AU51" s="163">
        <f t="shared" si="90"/>
        <v>0</v>
      </c>
      <c r="AV51" s="163">
        <f t="shared" si="90"/>
        <v>500000</v>
      </c>
      <c r="AW51" s="163">
        <f t="shared" si="90"/>
        <v>0</v>
      </c>
      <c r="AX51" s="163">
        <f t="shared" si="90"/>
        <v>0</v>
      </c>
      <c r="AY51" s="163">
        <f t="shared" si="90"/>
        <v>0</v>
      </c>
      <c r="AZ51" s="164">
        <f t="shared" si="11"/>
        <v>500000</v>
      </c>
      <c r="BA51" s="163">
        <f t="shared" si="12"/>
        <v>25641951.951154768</v>
      </c>
    </row>
    <row r="52" spans="1:53" ht="30.75" customHeight="1">
      <c r="A52" s="165" t="s">
        <v>220</v>
      </c>
      <c r="B52" s="257" t="s">
        <v>221</v>
      </c>
      <c r="C52" s="243"/>
      <c r="D52" s="252"/>
      <c r="E52" s="164">
        <f t="shared" ref="E52:K52" si="91">SUM(E53:E57)</f>
        <v>0</v>
      </c>
      <c r="F52" s="164">
        <f t="shared" si="91"/>
        <v>0</v>
      </c>
      <c r="G52" s="164">
        <f t="shared" si="91"/>
        <v>0</v>
      </c>
      <c r="H52" s="164">
        <f t="shared" si="91"/>
        <v>0</v>
      </c>
      <c r="I52" s="164">
        <f t="shared" si="91"/>
        <v>0</v>
      </c>
      <c r="J52" s="164">
        <f t="shared" si="91"/>
        <v>0</v>
      </c>
      <c r="K52" s="164">
        <f t="shared" si="91"/>
        <v>0</v>
      </c>
      <c r="L52" s="164">
        <f t="shared" si="1"/>
        <v>0</v>
      </c>
      <c r="M52" s="164">
        <f t="shared" ref="M52:S52" si="92">SUM(M53:M57)</f>
        <v>0</v>
      </c>
      <c r="N52" s="164">
        <f t="shared" si="92"/>
        <v>0</v>
      </c>
      <c r="O52" s="164">
        <f t="shared" si="92"/>
        <v>0</v>
      </c>
      <c r="P52" s="164">
        <f t="shared" si="92"/>
        <v>14972126.360499071</v>
      </c>
      <c r="Q52" s="164">
        <f t="shared" si="92"/>
        <v>0</v>
      </c>
      <c r="R52" s="164">
        <f t="shared" si="92"/>
        <v>0</v>
      </c>
      <c r="S52" s="164">
        <f t="shared" si="92"/>
        <v>0</v>
      </c>
      <c r="T52" s="164">
        <f t="shared" si="3"/>
        <v>14972126.360499071</v>
      </c>
      <c r="U52" s="164">
        <f t="shared" ref="U52:AA52" si="93">SUM(U53:U57)</f>
        <v>66365.808335545531</v>
      </c>
      <c r="V52" s="164">
        <f t="shared" si="93"/>
        <v>0</v>
      </c>
      <c r="W52" s="164">
        <f t="shared" si="93"/>
        <v>265463.23334218212</v>
      </c>
      <c r="X52" s="164">
        <f t="shared" si="93"/>
        <v>3127435.6251659147</v>
      </c>
      <c r="Y52" s="164">
        <f t="shared" si="93"/>
        <v>0</v>
      </c>
      <c r="Z52" s="164">
        <f t="shared" si="93"/>
        <v>0</v>
      </c>
      <c r="AA52" s="164">
        <f t="shared" si="93"/>
        <v>200013.27316166711</v>
      </c>
      <c r="AB52" s="164">
        <f t="shared" si="5"/>
        <v>3659277.9400053094</v>
      </c>
      <c r="AC52" s="164">
        <f t="shared" ref="AC52:AI52" si="94">SUM(AC53:AC57)</f>
        <v>39819.485001327317</v>
      </c>
      <c r="AD52" s="164">
        <f t="shared" si="94"/>
        <v>0</v>
      </c>
      <c r="AE52" s="164">
        <f t="shared" si="94"/>
        <v>92912.131669763738</v>
      </c>
      <c r="AF52" s="164">
        <f t="shared" si="94"/>
        <v>2057340.0584019113</v>
      </c>
      <c r="AG52" s="164">
        <f t="shared" si="94"/>
        <v>0</v>
      </c>
      <c r="AH52" s="164">
        <f t="shared" si="94"/>
        <v>0</v>
      </c>
      <c r="AI52" s="164">
        <f t="shared" si="94"/>
        <v>132731.61667109106</v>
      </c>
      <c r="AJ52" s="164">
        <f t="shared" si="7"/>
        <v>2322803.2917440934</v>
      </c>
      <c r="AK52" s="164">
        <f t="shared" ref="AK52:AQ52" si="95">SUM(AK53:AK57)</f>
        <v>3318290.4167772764</v>
      </c>
      <c r="AL52" s="164">
        <f t="shared" si="95"/>
        <v>0</v>
      </c>
      <c r="AM52" s="164">
        <f t="shared" si="95"/>
        <v>0</v>
      </c>
      <c r="AN52" s="164">
        <f t="shared" si="95"/>
        <v>500000</v>
      </c>
      <c r="AO52" s="164">
        <f t="shared" si="95"/>
        <v>0</v>
      </c>
      <c r="AP52" s="164">
        <f t="shared" si="95"/>
        <v>0</v>
      </c>
      <c r="AQ52" s="164">
        <f t="shared" si="95"/>
        <v>0</v>
      </c>
      <c r="AR52" s="164">
        <f t="shared" si="9"/>
        <v>3818290.4167772764</v>
      </c>
      <c r="AS52" s="164">
        <f t="shared" ref="AS52:AY52" si="96">SUM(AS53:AS57)</f>
        <v>0</v>
      </c>
      <c r="AT52" s="164">
        <f t="shared" si="96"/>
        <v>0</v>
      </c>
      <c r="AU52" s="164">
        <f t="shared" si="96"/>
        <v>0</v>
      </c>
      <c r="AV52" s="164">
        <f t="shared" si="96"/>
        <v>500000</v>
      </c>
      <c r="AW52" s="164">
        <f t="shared" si="96"/>
        <v>0</v>
      </c>
      <c r="AX52" s="164">
        <f t="shared" si="96"/>
        <v>0</v>
      </c>
      <c r="AY52" s="164">
        <f t="shared" si="96"/>
        <v>0</v>
      </c>
      <c r="AZ52" s="164">
        <f t="shared" si="11"/>
        <v>500000</v>
      </c>
      <c r="BA52" s="164">
        <f t="shared" si="12"/>
        <v>25272498.009025753</v>
      </c>
    </row>
    <row r="53" spans="1:53" ht="30.75" customHeight="1">
      <c r="A53" s="169" t="s">
        <v>223</v>
      </c>
      <c r="B53" s="170" t="s">
        <v>224</v>
      </c>
      <c r="C53" s="175"/>
      <c r="D53" s="172" t="s">
        <v>96</v>
      </c>
      <c r="E53" s="168">
        <v>0</v>
      </c>
      <c r="F53" s="168">
        <v>0</v>
      </c>
      <c r="G53" s="168">
        <v>0</v>
      </c>
      <c r="H53" s="168">
        <v>0</v>
      </c>
      <c r="I53" s="168">
        <v>0</v>
      </c>
      <c r="J53" s="168">
        <v>0</v>
      </c>
      <c r="K53" s="168">
        <v>0</v>
      </c>
      <c r="L53" s="164">
        <f t="shared" si="1"/>
        <v>0</v>
      </c>
      <c r="M53" s="168">
        <v>0</v>
      </c>
      <c r="N53" s="168">
        <v>0</v>
      </c>
      <c r="O53" s="168">
        <v>0</v>
      </c>
      <c r="P53" s="168">
        <v>0</v>
      </c>
      <c r="Q53" s="168">
        <v>0</v>
      </c>
      <c r="R53" s="168">
        <v>0</v>
      </c>
      <c r="S53" s="168">
        <v>0</v>
      </c>
      <c r="T53" s="164">
        <f t="shared" si="3"/>
        <v>0</v>
      </c>
      <c r="U53" s="168">
        <v>66365.808335545531</v>
      </c>
      <c r="V53" s="168">
        <v>0</v>
      </c>
      <c r="W53" s="168">
        <v>265463.23334218212</v>
      </c>
      <c r="X53" s="168">
        <v>1327316.1667109106</v>
      </c>
      <c r="Y53" s="168">
        <v>0</v>
      </c>
      <c r="Z53" s="168">
        <v>0</v>
      </c>
      <c r="AA53" s="168">
        <v>0</v>
      </c>
      <c r="AB53" s="164">
        <f t="shared" si="5"/>
        <v>1659145.2083886382</v>
      </c>
      <c r="AC53" s="168">
        <v>39819.485001327317</v>
      </c>
      <c r="AD53" s="168">
        <v>0</v>
      </c>
      <c r="AE53" s="168">
        <v>92912.131669763738</v>
      </c>
      <c r="AF53" s="168">
        <v>2057340.0584019113</v>
      </c>
      <c r="AG53" s="168">
        <v>0</v>
      </c>
      <c r="AH53" s="168">
        <v>0</v>
      </c>
      <c r="AI53" s="168">
        <v>132731.61667109106</v>
      </c>
      <c r="AJ53" s="164">
        <f t="shared" si="7"/>
        <v>2322803.2917440934</v>
      </c>
      <c r="AK53" s="168">
        <v>0</v>
      </c>
      <c r="AL53" s="168">
        <v>0</v>
      </c>
      <c r="AM53" s="168">
        <v>0</v>
      </c>
      <c r="AN53" s="168">
        <v>0</v>
      </c>
      <c r="AO53" s="168">
        <v>0</v>
      </c>
      <c r="AP53" s="168">
        <v>0</v>
      </c>
      <c r="AQ53" s="168">
        <v>0</v>
      </c>
      <c r="AR53" s="164">
        <f t="shared" si="9"/>
        <v>0</v>
      </c>
      <c r="AS53" s="168">
        <v>0</v>
      </c>
      <c r="AT53" s="168">
        <v>0</v>
      </c>
      <c r="AU53" s="168">
        <v>0</v>
      </c>
      <c r="AV53" s="168">
        <v>0</v>
      </c>
      <c r="AW53" s="168">
        <v>0</v>
      </c>
      <c r="AX53" s="168">
        <v>0</v>
      </c>
      <c r="AY53" s="168">
        <v>0</v>
      </c>
      <c r="AZ53" s="164">
        <f t="shared" si="11"/>
        <v>0</v>
      </c>
      <c r="BA53" s="168">
        <f t="shared" si="12"/>
        <v>3981948.5001327316</v>
      </c>
    </row>
    <row r="54" spans="1:53" ht="30.75" customHeight="1">
      <c r="A54" s="169" t="s">
        <v>225</v>
      </c>
      <c r="B54" s="170" t="s">
        <v>226</v>
      </c>
      <c r="C54" s="175"/>
      <c r="D54" s="170" t="s">
        <v>227</v>
      </c>
      <c r="E54" s="168">
        <v>0</v>
      </c>
      <c r="F54" s="168">
        <v>0</v>
      </c>
      <c r="G54" s="168">
        <v>0</v>
      </c>
      <c r="H54" s="168">
        <v>0</v>
      </c>
      <c r="I54" s="168">
        <v>0</v>
      </c>
      <c r="J54" s="168">
        <v>0</v>
      </c>
      <c r="K54" s="168">
        <v>0</v>
      </c>
      <c r="L54" s="164">
        <f t="shared" si="1"/>
        <v>0</v>
      </c>
      <c r="M54" s="168">
        <v>0</v>
      </c>
      <c r="N54" s="168">
        <v>0</v>
      </c>
      <c r="O54" s="168">
        <v>0</v>
      </c>
      <c r="P54" s="168">
        <v>14972126.360499071</v>
      </c>
      <c r="Q54" s="168">
        <v>0</v>
      </c>
      <c r="R54" s="168">
        <v>0</v>
      </c>
      <c r="S54" s="168">
        <v>0</v>
      </c>
      <c r="T54" s="164">
        <f t="shared" si="3"/>
        <v>14972126.360499071</v>
      </c>
      <c r="U54" s="168">
        <v>0</v>
      </c>
      <c r="V54" s="168">
        <v>0</v>
      </c>
      <c r="W54" s="168">
        <v>0</v>
      </c>
      <c r="X54" s="168">
        <v>0</v>
      </c>
      <c r="Y54" s="168">
        <v>0</v>
      </c>
      <c r="Z54" s="168">
        <v>0</v>
      </c>
      <c r="AA54" s="168">
        <v>0</v>
      </c>
      <c r="AB54" s="164">
        <f t="shared" si="5"/>
        <v>0</v>
      </c>
      <c r="AC54" s="168">
        <v>0</v>
      </c>
      <c r="AD54" s="168">
        <v>0</v>
      </c>
      <c r="AE54" s="168">
        <v>0</v>
      </c>
      <c r="AF54" s="168">
        <v>0</v>
      </c>
      <c r="AG54" s="168">
        <v>0</v>
      </c>
      <c r="AH54" s="168">
        <v>0</v>
      </c>
      <c r="AI54" s="168">
        <v>0</v>
      </c>
      <c r="AJ54" s="164">
        <f t="shared" si="7"/>
        <v>0</v>
      </c>
      <c r="AK54" s="168">
        <v>0</v>
      </c>
      <c r="AL54" s="168">
        <v>0</v>
      </c>
      <c r="AM54" s="168">
        <v>0</v>
      </c>
      <c r="AN54" s="168">
        <v>0</v>
      </c>
      <c r="AO54" s="168">
        <v>0</v>
      </c>
      <c r="AP54" s="168">
        <v>0</v>
      </c>
      <c r="AQ54" s="168">
        <v>0</v>
      </c>
      <c r="AR54" s="164">
        <f t="shared" si="9"/>
        <v>0</v>
      </c>
      <c r="AS54" s="168">
        <v>0</v>
      </c>
      <c r="AT54" s="168">
        <v>0</v>
      </c>
      <c r="AU54" s="168">
        <v>0</v>
      </c>
      <c r="AV54" s="168">
        <v>0</v>
      </c>
      <c r="AW54" s="168">
        <v>0</v>
      </c>
      <c r="AX54" s="168">
        <v>0</v>
      </c>
      <c r="AY54" s="168">
        <v>0</v>
      </c>
      <c r="AZ54" s="164">
        <f t="shared" si="11"/>
        <v>0</v>
      </c>
      <c r="BA54" s="168">
        <f t="shared" si="12"/>
        <v>14972126.360499071</v>
      </c>
    </row>
    <row r="55" spans="1:53" ht="30.75" customHeight="1">
      <c r="A55" s="169" t="s">
        <v>228</v>
      </c>
      <c r="B55" s="170" t="s">
        <v>229</v>
      </c>
      <c r="C55" s="175"/>
      <c r="D55" s="170" t="s">
        <v>139</v>
      </c>
      <c r="E55" s="168">
        <v>0</v>
      </c>
      <c r="F55" s="168">
        <v>0</v>
      </c>
      <c r="G55" s="168">
        <v>0</v>
      </c>
      <c r="H55" s="168">
        <v>0</v>
      </c>
      <c r="I55" s="168">
        <v>0</v>
      </c>
      <c r="J55" s="168">
        <v>0</v>
      </c>
      <c r="K55" s="168">
        <v>0</v>
      </c>
      <c r="L55" s="164">
        <f t="shared" si="1"/>
        <v>0</v>
      </c>
      <c r="M55" s="168">
        <v>0</v>
      </c>
      <c r="N55" s="168">
        <v>0</v>
      </c>
      <c r="O55" s="168">
        <v>0</v>
      </c>
      <c r="P55" s="168">
        <v>0</v>
      </c>
      <c r="Q55" s="168">
        <v>0</v>
      </c>
      <c r="R55" s="168">
        <v>0</v>
      </c>
      <c r="S55" s="168">
        <v>0</v>
      </c>
      <c r="T55" s="164">
        <f t="shared" si="3"/>
        <v>0</v>
      </c>
      <c r="U55" s="168">
        <v>0</v>
      </c>
      <c r="V55" s="168">
        <v>0</v>
      </c>
      <c r="W55" s="168">
        <v>0</v>
      </c>
      <c r="X55" s="168">
        <v>0</v>
      </c>
      <c r="Y55" s="168">
        <v>0</v>
      </c>
      <c r="Z55" s="168">
        <v>0</v>
      </c>
      <c r="AA55" s="168">
        <v>0</v>
      </c>
      <c r="AB55" s="164">
        <f t="shared" si="5"/>
        <v>0</v>
      </c>
      <c r="AC55" s="168">
        <v>0</v>
      </c>
      <c r="AD55" s="168">
        <v>0</v>
      </c>
      <c r="AE55" s="168">
        <v>0</v>
      </c>
      <c r="AF55" s="168">
        <v>0</v>
      </c>
      <c r="AG55" s="168">
        <v>0</v>
      </c>
      <c r="AH55" s="168">
        <v>0</v>
      </c>
      <c r="AI55" s="168">
        <v>0</v>
      </c>
      <c r="AJ55" s="164">
        <f t="shared" si="7"/>
        <v>0</v>
      </c>
      <c r="AK55" s="168">
        <v>3318290.4167772764</v>
      </c>
      <c r="AL55" s="168">
        <v>0</v>
      </c>
      <c r="AM55" s="168">
        <v>0</v>
      </c>
      <c r="AN55" s="168">
        <v>0</v>
      </c>
      <c r="AO55" s="168">
        <v>0</v>
      </c>
      <c r="AP55" s="168">
        <v>0</v>
      </c>
      <c r="AQ55" s="168">
        <v>0</v>
      </c>
      <c r="AR55" s="164">
        <f t="shared" si="9"/>
        <v>3318290.4167772764</v>
      </c>
      <c r="AS55" s="168">
        <v>0</v>
      </c>
      <c r="AT55" s="168">
        <v>0</v>
      </c>
      <c r="AU55" s="168">
        <v>0</v>
      </c>
      <c r="AV55" s="168">
        <v>0</v>
      </c>
      <c r="AW55" s="168">
        <v>0</v>
      </c>
      <c r="AX55" s="168">
        <v>0</v>
      </c>
      <c r="AY55" s="168">
        <v>0</v>
      </c>
      <c r="AZ55" s="164">
        <f t="shared" si="11"/>
        <v>0</v>
      </c>
      <c r="BA55" s="168">
        <f t="shared" si="12"/>
        <v>3318290.4167772764</v>
      </c>
    </row>
    <row r="56" spans="1:53" ht="30.75" customHeight="1">
      <c r="A56" s="169" t="s">
        <v>230</v>
      </c>
      <c r="B56" s="170" t="s">
        <v>231</v>
      </c>
      <c r="C56" s="175"/>
      <c r="D56" s="170" t="s">
        <v>139</v>
      </c>
      <c r="E56" s="168">
        <v>0</v>
      </c>
      <c r="F56" s="168">
        <v>0</v>
      </c>
      <c r="G56" s="168">
        <v>0</v>
      </c>
      <c r="H56" s="168">
        <v>0</v>
      </c>
      <c r="I56" s="168">
        <v>0</v>
      </c>
      <c r="J56" s="168">
        <v>0</v>
      </c>
      <c r="K56" s="168">
        <v>0</v>
      </c>
      <c r="L56" s="164">
        <f t="shared" si="1"/>
        <v>0</v>
      </c>
      <c r="M56" s="168">
        <v>0</v>
      </c>
      <c r="N56" s="168">
        <v>0</v>
      </c>
      <c r="O56" s="168">
        <v>0</v>
      </c>
      <c r="P56" s="168">
        <v>0</v>
      </c>
      <c r="Q56" s="168">
        <v>0</v>
      </c>
      <c r="R56" s="168">
        <v>0</v>
      </c>
      <c r="S56" s="168">
        <v>0</v>
      </c>
      <c r="T56" s="164">
        <f t="shared" si="3"/>
        <v>0</v>
      </c>
      <c r="U56" s="168">
        <v>0</v>
      </c>
      <c r="V56" s="168">
        <v>0</v>
      </c>
      <c r="W56" s="168">
        <v>0</v>
      </c>
      <c r="X56" s="168">
        <v>0</v>
      </c>
      <c r="Y56" s="168">
        <v>0</v>
      </c>
      <c r="Z56" s="168">
        <v>0</v>
      </c>
      <c r="AA56" s="168">
        <v>0</v>
      </c>
      <c r="AB56" s="164">
        <f t="shared" si="5"/>
        <v>0</v>
      </c>
      <c r="AC56" s="168">
        <v>0</v>
      </c>
      <c r="AD56" s="168">
        <v>0</v>
      </c>
      <c r="AE56" s="168">
        <v>0</v>
      </c>
      <c r="AF56" s="168">
        <v>0</v>
      </c>
      <c r="AG56" s="168">
        <v>0</v>
      </c>
      <c r="AH56" s="168">
        <v>0</v>
      </c>
      <c r="AI56" s="168">
        <v>0</v>
      </c>
      <c r="AJ56" s="164">
        <f t="shared" si="7"/>
        <v>0</v>
      </c>
      <c r="AK56" s="168">
        <v>0</v>
      </c>
      <c r="AL56" s="168">
        <v>0</v>
      </c>
      <c r="AM56" s="168">
        <v>0</v>
      </c>
      <c r="AN56" s="168">
        <v>500000</v>
      </c>
      <c r="AO56" s="168">
        <v>0</v>
      </c>
      <c r="AP56" s="168">
        <v>0</v>
      </c>
      <c r="AQ56" s="168">
        <v>0</v>
      </c>
      <c r="AR56" s="164">
        <f t="shared" si="9"/>
        <v>500000</v>
      </c>
      <c r="AS56" s="168">
        <v>0</v>
      </c>
      <c r="AT56" s="168">
        <v>0</v>
      </c>
      <c r="AU56" s="168">
        <v>0</v>
      </c>
      <c r="AV56" s="168">
        <v>500000</v>
      </c>
      <c r="AW56" s="168">
        <v>0</v>
      </c>
      <c r="AX56" s="168">
        <v>0</v>
      </c>
      <c r="AY56" s="168">
        <v>0</v>
      </c>
      <c r="AZ56" s="164">
        <f t="shared" si="11"/>
        <v>500000</v>
      </c>
      <c r="BA56" s="168">
        <f t="shared" si="12"/>
        <v>1000000</v>
      </c>
    </row>
    <row r="57" spans="1:53" ht="30.75" customHeight="1">
      <c r="A57" s="169" t="s">
        <v>232</v>
      </c>
      <c r="B57" s="170" t="s">
        <v>233</v>
      </c>
      <c r="C57" s="175"/>
      <c r="D57" s="170" t="s">
        <v>234</v>
      </c>
      <c r="E57" s="168">
        <v>0</v>
      </c>
      <c r="F57" s="168">
        <v>0</v>
      </c>
      <c r="G57" s="168">
        <v>0</v>
      </c>
      <c r="H57" s="168">
        <v>0</v>
      </c>
      <c r="I57" s="168">
        <v>0</v>
      </c>
      <c r="J57" s="168">
        <v>0</v>
      </c>
      <c r="K57" s="168">
        <v>0</v>
      </c>
      <c r="L57" s="164">
        <f t="shared" si="1"/>
        <v>0</v>
      </c>
      <c r="M57" s="168">
        <v>0</v>
      </c>
      <c r="N57" s="168">
        <v>0</v>
      </c>
      <c r="O57" s="168">
        <v>0</v>
      </c>
      <c r="P57" s="168">
        <v>0</v>
      </c>
      <c r="Q57" s="168">
        <v>0</v>
      </c>
      <c r="R57" s="168">
        <v>0</v>
      </c>
      <c r="S57" s="168">
        <v>0</v>
      </c>
      <c r="T57" s="164">
        <f t="shared" si="3"/>
        <v>0</v>
      </c>
      <c r="U57" s="168">
        <v>0</v>
      </c>
      <c r="V57" s="168">
        <v>0</v>
      </c>
      <c r="W57" s="168">
        <v>0</v>
      </c>
      <c r="X57" s="168">
        <v>1800119.458455004</v>
      </c>
      <c r="Y57" s="168">
        <v>0</v>
      </c>
      <c r="Z57" s="168">
        <v>0</v>
      </c>
      <c r="AA57" s="168">
        <v>200013.27316166711</v>
      </c>
      <c r="AB57" s="164">
        <f t="shared" si="5"/>
        <v>2000132.7316166712</v>
      </c>
      <c r="AC57" s="168">
        <v>0</v>
      </c>
      <c r="AD57" s="168">
        <v>0</v>
      </c>
      <c r="AE57" s="168">
        <v>0</v>
      </c>
      <c r="AF57" s="168">
        <v>0</v>
      </c>
      <c r="AG57" s="168">
        <v>0</v>
      </c>
      <c r="AH57" s="168">
        <v>0</v>
      </c>
      <c r="AI57" s="168">
        <v>0</v>
      </c>
      <c r="AJ57" s="164">
        <f t="shared" si="7"/>
        <v>0</v>
      </c>
      <c r="AK57" s="168">
        <v>0</v>
      </c>
      <c r="AL57" s="168">
        <v>0</v>
      </c>
      <c r="AM57" s="168">
        <v>0</v>
      </c>
      <c r="AN57" s="168">
        <v>0</v>
      </c>
      <c r="AO57" s="168">
        <v>0</v>
      </c>
      <c r="AP57" s="168">
        <v>0</v>
      </c>
      <c r="AQ57" s="168">
        <v>0</v>
      </c>
      <c r="AR57" s="164">
        <f t="shared" si="9"/>
        <v>0</v>
      </c>
      <c r="AS57" s="168">
        <v>0</v>
      </c>
      <c r="AT57" s="168">
        <v>0</v>
      </c>
      <c r="AU57" s="168">
        <v>0</v>
      </c>
      <c r="AV57" s="168">
        <v>0</v>
      </c>
      <c r="AW57" s="168">
        <v>0</v>
      </c>
      <c r="AX57" s="168">
        <v>0</v>
      </c>
      <c r="AY57" s="168">
        <v>0</v>
      </c>
      <c r="AZ57" s="164">
        <f t="shared" si="11"/>
        <v>0</v>
      </c>
      <c r="BA57" s="168">
        <f t="shared" si="12"/>
        <v>2000132.7316166712</v>
      </c>
    </row>
    <row r="58" spans="1:53" ht="30.75" customHeight="1">
      <c r="A58" s="165" t="s">
        <v>235</v>
      </c>
      <c r="B58" s="257" t="s">
        <v>236</v>
      </c>
      <c r="C58" s="243"/>
      <c r="D58" s="252"/>
      <c r="E58" s="164">
        <f t="shared" ref="E58:K58" si="97">SUM(E59:E60)</f>
        <v>0</v>
      </c>
      <c r="F58" s="164">
        <f t="shared" si="97"/>
        <v>0</v>
      </c>
      <c r="G58" s="164">
        <f t="shared" si="97"/>
        <v>0</v>
      </c>
      <c r="H58" s="164">
        <f t="shared" si="97"/>
        <v>0</v>
      </c>
      <c r="I58" s="164">
        <f t="shared" si="97"/>
        <v>0</v>
      </c>
      <c r="J58" s="164">
        <f t="shared" si="97"/>
        <v>0</v>
      </c>
      <c r="K58" s="164">
        <f t="shared" si="97"/>
        <v>0</v>
      </c>
      <c r="L58" s="164">
        <f t="shared" si="1"/>
        <v>0</v>
      </c>
      <c r="M58" s="164">
        <f t="shared" ref="M58:S58" si="98">SUM(M59:M60)</f>
        <v>0</v>
      </c>
      <c r="N58" s="164">
        <f t="shared" si="98"/>
        <v>0</v>
      </c>
      <c r="O58" s="164">
        <f t="shared" si="98"/>
        <v>0</v>
      </c>
      <c r="P58" s="164">
        <f t="shared" si="98"/>
        <v>57074.595168569154</v>
      </c>
      <c r="Q58" s="164">
        <f t="shared" si="98"/>
        <v>0</v>
      </c>
      <c r="R58" s="164">
        <f t="shared" si="98"/>
        <v>0</v>
      </c>
      <c r="S58" s="164">
        <f t="shared" si="98"/>
        <v>0</v>
      </c>
      <c r="T58" s="164">
        <f t="shared" si="3"/>
        <v>57074.595168569154</v>
      </c>
      <c r="U58" s="164">
        <f t="shared" ref="U58:AA58" si="99">SUM(U59:U60)</f>
        <v>0</v>
      </c>
      <c r="V58" s="164">
        <f t="shared" si="99"/>
        <v>0</v>
      </c>
      <c r="W58" s="164">
        <f t="shared" si="99"/>
        <v>0</v>
      </c>
      <c r="X58" s="164">
        <f t="shared" si="99"/>
        <v>281141.41226440138</v>
      </c>
      <c r="Y58" s="164">
        <f t="shared" si="99"/>
        <v>0</v>
      </c>
      <c r="Z58" s="164">
        <f t="shared" si="99"/>
        <v>0</v>
      </c>
      <c r="AA58" s="164">
        <f t="shared" si="99"/>
        <v>31237.934696044598</v>
      </c>
      <c r="AB58" s="164">
        <f t="shared" si="5"/>
        <v>312379.34696044598</v>
      </c>
      <c r="AC58" s="164">
        <f t="shared" ref="AC58:AI58" si="100">SUM(AC59:AC60)</f>
        <v>0</v>
      </c>
      <c r="AD58" s="164">
        <f t="shared" si="100"/>
        <v>0</v>
      </c>
      <c r="AE58" s="164">
        <f t="shared" si="100"/>
        <v>0</v>
      </c>
      <c r="AF58" s="164">
        <f t="shared" si="100"/>
        <v>0</v>
      </c>
      <c r="AG58" s="164">
        <f t="shared" si="100"/>
        <v>0</v>
      </c>
      <c r="AH58" s="164">
        <f t="shared" si="100"/>
        <v>0</v>
      </c>
      <c r="AI58" s="164">
        <f t="shared" si="100"/>
        <v>0</v>
      </c>
      <c r="AJ58" s="164">
        <f t="shared" si="7"/>
        <v>0</v>
      </c>
      <c r="AK58" s="164">
        <f t="shared" ref="AK58:AQ58" si="101">SUM(AK59:AK60)</f>
        <v>0</v>
      </c>
      <c r="AL58" s="164">
        <f t="shared" si="101"/>
        <v>0</v>
      </c>
      <c r="AM58" s="164">
        <f t="shared" si="101"/>
        <v>0</v>
      </c>
      <c r="AN58" s="164">
        <f t="shared" si="101"/>
        <v>0</v>
      </c>
      <c r="AO58" s="164">
        <f t="shared" si="101"/>
        <v>0</v>
      </c>
      <c r="AP58" s="164">
        <f t="shared" si="101"/>
        <v>0</v>
      </c>
      <c r="AQ58" s="164">
        <f t="shared" si="101"/>
        <v>0</v>
      </c>
      <c r="AR58" s="164">
        <f t="shared" si="9"/>
        <v>0</v>
      </c>
      <c r="AS58" s="164">
        <f t="shared" ref="AS58:AY58" si="102">SUM(AS59:AS60)</f>
        <v>0</v>
      </c>
      <c r="AT58" s="164">
        <f t="shared" si="102"/>
        <v>0</v>
      </c>
      <c r="AU58" s="164">
        <f t="shared" si="102"/>
        <v>0</v>
      </c>
      <c r="AV58" s="164">
        <f t="shared" si="102"/>
        <v>0</v>
      </c>
      <c r="AW58" s="164">
        <f t="shared" si="102"/>
        <v>0</v>
      </c>
      <c r="AX58" s="164">
        <f t="shared" si="102"/>
        <v>0</v>
      </c>
      <c r="AY58" s="164">
        <f t="shared" si="102"/>
        <v>0</v>
      </c>
      <c r="AZ58" s="164">
        <f t="shared" si="11"/>
        <v>0</v>
      </c>
      <c r="BA58" s="164">
        <f t="shared" si="12"/>
        <v>369453.94212901511</v>
      </c>
    </row>
    <row r="59" spans="1:53" ht="30.75" customHeight="1">
      <c r="A59" s="169" t="s">
        <v>239</v>
      </c>
      <c r="B59" s="170" t="s">
        <v>240</v>
      </c>
      <c r="C59" s="175"/>
      <c r="D59" s="170" t="s">
        <v>234</v>
      </c>
      <c r="E59" s="168">
        <v>0</v>
      </c>
      <c r="F59" s="168">
        <v>0</v>
      </c>
      <c r="G59" s="168">
        <v>0</v>
      </c>
      <c r="H59" s="168">
        <v>0</v>
      </c>
      <c r="I59" s="168">
        <v>0</v>
      </c>
      <c r="J59" s="168">
        <v>0</v>
      </c>
      <c r="K59" s="168">
        <v>0</v>
      </c>
      <c r="L59" s="164">
        <f t="shared" si="1"/>
        <v>0</v>
      </c>
      <c r="M59" s="168">
        <v>0</v>
      </c>
      <c r="N59" s="168">
        <v>0</v>
      </c>
      <c r="O59" s="168">
        <v>0</v>
      </c>
      <c r="P59" s="168">
        <v>0</v>
      </c>
      <c r="Q59" s="168">
        <v>0</v>
      </c>
      <c r="R59" s="168">
        <v>0</v>
      </c>
      <c r="S59" s="168">
        <v>0</v>
      </c>
      <c r="T59" s="164">
        <f t="shared" si="3"/>
        <v>0</v>
      </c>
      <c r="U59" s="168">
        <v>0</v>
      </c>
      <c r="V59" s="168">
        <v>0</v>
      </c>
      <c r="W59" s="168">
        <v>0</v>
      </c>
      <c r="X59" s="168">
        <v>281141.41226440138</v>
      </c>
      <c r="Y59" s="168">
        <v>0</v>
      </c>
      <c r="Z59" s="168">
        <v>0</v>
      </c>
      <c r="AA59" s="168">
        <v>31237.934696044598</v>
      </c>
      <c r="AB59" s="164">
        <f t="shared" si="5"/>
        <v>312379.34696044598</v>
      </c>
      <c r="AC59" s="168">
        <v>0</v>
      </c>
      <c r="AD59" s="168">
        <v>0</v>
      </c>
      <c r="AE59" s="168">
        <v>0</v>
      </c>
      <c r="AF59" s="168">
        <v>0</v>
      </c>
      <c r="AG59" s="168">
        <v>0</v>
      </c>
      <c r="AH59" s="168">
        <v>0</v>
      </c>
      <c r="AI59" s="168">
        <v>0</v>
      </c>
      <c r="AJ59" s="164">
        <f t="shared" si="7"/>
        <v>0</v>
      </c>
      <c r="AK59" s="168">
        <v>0</v>
      </c>
      <c r="AL59" s="168">
        <v>0</v>
      </c>
      <c r="AM59" s="168">
        <v>0</v>
      </c>
      <c r="AN59" s="168">
        <v>0</v>
      </c>
      <c r="AO59" s="168">
        <v>0</v>
      </c>
      <c r="AP59" s="168">
        <v>0</v>
      </c>
      <c r="AQ59" s="168">
        <v>0</v>
      </c>
      <c r="AR59" s="164">
        <f t="shared" si="9"/>
        <v>0</v>
      </c>
      <c r="AS59" s="168">
        <v>0</v>
      </c>
      <c r="AT59" s="168">
        <v>0</v>
      </c>
      <c r="AU59" s="168">
        <v>0</v>
      </c>
      <c r="AV59" s="168">
        <v>0</v>
      </c>
      <c r="AW59" s="168">
        <v>0</v>
      </c>
      <c r="AX59" s="168">
        <v>0</v>
      </c>
      <c r="AY59" s="168">
        <v>0</v>
      </c>
      <c r="AZ59" s="164">
        <f t="shared" si="11"/>
        <v>0</v>
      </c>
      <c r="BA59" s="168">
        <f t="shared" si="12"/>
        <v>312379.34696044598</v>
      </c>
    </row>
    <row r="60" spans="1:53" ht="30.75" customHeight="1">
      <c r="A60" s="169" t="s">
        <v>241</v>
      </c>
      <c r="B60" s="170" t="s">
        <v>242</v>
      </c>
      <c r="C60" s="175"/>
      <c r="D60" s="170" t="s">
        <v>188</v>
      </c>
      <c r="E60" s="168">
        <v>0</v>
      </c>
      <c r="F60" s="168">
        <v>0</v>
      </c>
      <c r="G60" s="168">
        <v>0</v>
      </c>
      <c r="H60" s="168">
        <v>0</v>
      </c>
      <c r="I60" s="168">
        <v>0</v>
      </c>
      <c r="J60" s="168">
        <v>0</v>
      </c>
      <c r="K60" s="168">
        <v>0</v>
      </c>
      <c r="L60" s="164">
        <f t="shared" si="1"/>
        <v>0</v>
      </c>
      <c r="M60" s="168">
        <v>0</v>
      </c>
      <c r="N60" s="168">
        <v>0</v>
      </c>
      <c r="O60" s="168">
        <v>0</v>
      </c>
      <c r="P60" s="168">
        <v>57074.595168569154</v>
      </c>
      <c r="Q60" s="168">
        <v>0</v>
      </c>
      <c r="R60" s="168">
        <v>0</v>
      </c>
      <c r="S60" s="168">
        <v>0</v>
      </c>
      <c r="T60" s="164">
        <f t="shared" si="3"/>
        <v>57074.595168569154</v>
      </c>
      <c r="U60" s="168">
        <v>0</v>
      </c>
      <c r="V60" s="168">
        <v>0</v>
      </c>
      <c r="W60" s="168">
        <v>0</v>
      </c>
      <c r="X60" s="168">
        <v>0</v>
      </c>
      <c r="Y60" s="168">
        <v>0</v>
      </c>
      <c r="Z60" s="168">
        <v>0</v>
      </c>
      <c r="AA60" s="168">
        <v>0</v>
      </c>
      <c r="AB60" s="164">
        <f t="shared" si="5"/>
        <v>0</v>
      </c>
      <c r="AC60" s="168">
        <v>0</v>
      </c>
      <c r="AD60" s="168">
        <v>0</v>
      </c>
      <c r="AE60" s="168">
        <v>0</v>
      </c>
      <c r="AF60" s="168">
        <v>0</v>
      </c>
      <c r="AG60" s="168">
        <v>0</v>
      </c>
      <c r="AH60" s="168">
        <v>0</v>
      </c>
      <c r="AI60" s="168">
        <v>0</v>
      </c>
      <c r="AJ60" s="164">
        <f t="shared" si="7"/>
        <v>0</v>
      </c>
      <c r="AK60" s="168">
        <v>0</v>
      </c>
      <c r="AL60" s="168">
        <v>0</v>
      </c>
      <c r="AM60" s="168">
        <v>0</v>
      </c>
      <c r="AN60" s="168">
        <v>0</v>
      </c>
      <c r="AO60" s="168">
        <v>0</v>
      </c>
      <c r="AP60" s="168">
        <v>0</v>
      </c>
      <c r="AQ60" s="168">
        <v>0</v>
      </c>
      <c r="AR60" s="164">
        <f t="shared" si="9"/>
        <v>0</v>
      </c>
      <c r="AS60" s="168">
        <v>0</v>
      </c>
      <c r="AT60" s="168">
        <v>0</v>
      </c>
      <c r="AU60" s="168">
        <v>0</v>
      </c>
      <c r="AV60" s="168">
        <v>0</v>
      </c>
      <c r="AW60" s="168">
        <v>0</v>
      </c>
      <c r="AX60" s="168">
        <v>0</v>
      </c>
      <c r="AY60" s="168">
        <v>0</v>
      </c>
      <c r="AZ60" s="164">
        <f t="shared" si="11"/>
        <v>0</v>
      </c>
      <c r="BA60" s="168">
        <f t="shared" si="12"/>
        <v>57074.595168569154</v>
      </c>
    </row>
    <row r="61" spans="1:53" ht="30.75" customHeight="1">
      <c r="A61" s="162" t="s">
        <v>243</v>
      </c>
      <c r="B61" s="258" t="s">
        <v>244</v>
      </c>
      <c r="C61" s="243"/>
      <c r="D61" s="252"/>
      <c r="E61" s="163">
        <f t="shared" ref="E61:K61" si="103">SUM(E62)</f>
        <v>0</v>
      </c>
      <c r="F61" s="163">
        <f t="shared" si="103"/>
        <v>0</v>
      </c>
      <c r="G61" s="163">
        <f t="shared" si="103"/>
        <v>0</v>
      </c>
      <c r="H61" s="163">
        <f t="shared" si="103"/>
        <v>0</v>
      </c>
      <c r="I61" s="163">
        <f t="shared" si="103"/>
        <v>0</v>
      </c>
      <c r="J61" s="163">
        <f t="shared" si="103"/>
        <v>0</v>
      </c>
      <c r="K61" s="163">
        <f t="shared" si="103"/>
        <v>0</v>
      </c>
      <c r="L61" s="164">
        <f t="shared" si="1"/>
        <v>0</v>
      </c>
      <c r="M61" s="163">
        <f t="shared" ref="M61:S61" si="104">SUM(M62)</f>
        <v>278736.39500929124</v>
      </c>
      <c r="N61" s="163">
        <f t="shared" si="104"/>
        <v>0</v>
      </c>
      <c r="O61" s="163">
        <f t="shared" si="104"/>
        <v>0</v>
      </c>
      <c r="P61" s="163">
        <f t="shared" si="104"/>
        <v>0</v>
      </c>
      <c r="Q61" s="163">
        <f t="shared" si="104"/>
        <v>0</v>
      </c>
      <c r="R61" s="163">
        <f t="shared" si="104"/>
        <v>0</v>
      </c>
      <c r="S61" s="163">
        <f t="shared" si="104"/>
        <v>0</v>
      </c>
      <c r="T61" s="164">
        <f t="shared" si="3"/>
        <v>278736.39500929124</v>
      </c>
      <c r="U61" s="163">
        <f t="shared" ref="U61:AA61" si="105">SUM(U62)</f>
        <v>0</v>
      </c>
      <c r="V61" s="163">
        <f t="shared" si="105"/>
        <v>0</v>
      </c>
      <c r="W61" s="163">
        <f t="shared" si="105"/>
        <v>79645.3</v>
      </c>
      <c r="X61" s="163">
        <f t="shared" si="105"/>
        <v>4585871.7306742761</v>
      </c>
      <c r="Y61" s="163">
        <f t="shared" si="105"/>
        <v>451323.35</v>
      </c>
      <c r="Z61" s="163">
        <f t="shared" si="105"/>
        <v>0</v>
      </c>
      <c r="AA61" s="163">
        <f t="shared" si="105"/>
        <v>0</v>
      </c>
      <c r="AB61" s="164">
        <f t="shared" si="5"/>
        <v>4665517.0306742759</v>
      </c>
      <c r="AC61" s="163">
        <f t="shared" ref="AC61:AI61" si="106">SUM(AC62)</f>
        <v>0</v>
      </c>
      <c r="AD61" s="163">
        <f t="shared" si="106"/>
        <v>0</v>
      </c>
      <c r="AE61" s="163">
        <f t="shared" si="106"/>
        <v>278742.72500663658</v>
      </c>
      <c r="AF61" s="163">
        <f t="shared" si="106"/>
        <v>2243200.1750597293</v>
      </c>
      <c r="AG61" s="163">
        <f t="shared" si="106"/>
        <v>451323.35</v>
      </c>
      <c r="AH61" s="163">
        <f t="shared" si="106"/>
        <v>0</v>
      </c>
      <c r="AI61" s="163">
        <f t="shared" si="106"/>
        <v>0</v>
      </c>
      <c r="AJ61" s="164">
        <f t="shared" si="7"/>
        <v>2521942.900066366</v>
      </c>
      <c r="AK61" s="163">
        <f t="shared" ref="AK61:AQ61" si="107">SUM(AK62)</f>
        <v>0</v>
      </c>
      <c r="AL61" s="163">
        <f t="shared" si="107"/>
        <v>0</v>
      </c>
      <c r="AM61" s="163">
        <f t="shared" si="107"/>
        <v>278742.72500663658</v>
      </c>
      <c r="AN61" s="163">
        <f t="shared" si="107"/>
        <v>1579542.0917042741</v>
      </c>
      <c r="AO61" s="163">
        <f t="shared" si="107"/>
        <v>451323.35</v>
      </c>
      <c r="AP61" s="163">
        <f t="shared" si="107"/>
        <v>0</v>
      </c>
      <c r="AQ61" s="163">
        <f t="shared" si="107"/>
        <v>0</v>
      </c>
      <c r="AR61" s="164">
        <f t="shared" si="9"/>
        <v>1858284.8167109108</v>
      </c>
      <c r="AS61" s="163">
        <f t="shared" ref="AS61:AY61" si="108">SUM(AS62)</f>
        <v>0</v>
      </c>
      <c r="AT61" s="163">
        <f t="shared" si="108"/>
        <v>0</v>
      </c>
      <c r="AU61" s="163">
        <f t="shared" si="108"/>
        <v>199097.42500663659</v>
      </c>
      <c r="AV61" s="163">
        <f t="shared" si="108"/>
        <v>1128218.741704274</v>
      </c>
      <c r="AW61" s="163">
        <f t="shared" si="108"/>
        <v>0</v>
      </c>
      <c r="AX61" s="163">
        <f t="shared" si="108"/>
        <v>0</v>
      </c>
      <c r="AY61" s="163">
        <f t="shared" si="108"/>
        <v>0</v>
      </c>
      <c r="AZ61" s="164">
        <f t="shared" si="11"/>
        <v>1327316.1667109106</v>
      </c>
      <c r="BA61" s="163">
        <f t="shared" si="12"/>
        <v>10651797.309171755</v>
      </c>
    </row>
    <row r="62" spans="1:53" ht="30.75" customHeight="1">
      <c r="A62" s="165" t="s">
        <v>247</v>
      </c>
      <c r="B62" s="257" t="s">
        <v>248</v>
      </c>
      <c r="C62" s="243"/>
      <c r="D62" s="252"/>
      <c r="E62" s="164">
        <f t="shared" ref="E62:K62" si="109">SUM(E63:E67)</f>
        <v>0</v>
      </c>
      <c r="F62" s="164">
        <f t="shared" si="109"/>
        <v>0</v>
      </c>
      <c r="G62" s="164">
        <f t="shared" si="109"/>
        <v>0</v>
      </c>
      <c r="H62" s="164">
        <f t="shared" si="109"/>
        <v>0</v>
      </c>
      <c r="I62" s="164">
        <f t="shared" si="109"/>
        <v>0</v>
      </c>
      <c r="J62" s="164">
        <f t="shared" si="109"/>
        <v>0</v>
      </c>
      <c r="K62" s="164">
        <f t="shared" si="109"/>
        <v>0</v>
      </c>
      <c r="L62" s="164">
        <f t="shared" si="1"/>
        <v>0</v>
      </c>
      <c r="M62" s="164">
        <f t="shared" ref="M62:S62" si="110">SUM(M63:M67)</f>
        <v>278736.39500929124</v>
      </c>
      <c r="N62" s="164">
        <f t="shared" si="110"/>
        <v>0</v>
      </c>
      <c r="O62" s="164">
        <f t="shared" si="110"/>
        <v>0</v>
      </c>
      <c r="P62" s="164">
        <f t="shared" si="110"/>
        <v>0</v>
      </c>
      <c r="Q62" s="164">
        <f t="shared" si="110"/>
        <v>0</v>
      </c>
      <c r="R62" s="164">
        <f t="shared" si="110"/>
        <v>0</v>
      </c>
      <c r="S62" s="164">
        <f t="shared" si="110"/>
        <v>0</v>
      </c>
      <c r="T62" s="164">
        <f t="shared" si="3"/>
        <v>278736.39500929124</v>
      </c>
      <c r="U62" s="164">
        <f t="shared" ref="U62:AA62" si="111">SUM(U63:U67)</f>
        <v>0</v>
      </c>
      <c r="V62" s="164">
        <f t="shared" si="111"/>
        <v>0</v>
      </c>
      <c r="W62" s="164">
        <f t="shared" si="111"/>
        <v>79645.3</v>
      </c>
      <c r="X62" s="164">
        <f t="shared" si="111"/>
        <v>4585871.7306742761</v>
      </c>
      <c r="Y62" s="164">
        <f t="shared" si="111"/>
        <v>451323.35</v>
      </c>
      <c r="Z62" s="164">
        <f t="shared" si="111"/>
        <v>0</v>
      </c>
      <c r="AA62" s="164">
        <f t="shared" si="111"/>
        <v>0</v>
      </c>
      <c r="AB62" s="164">
        <f t="shared" si="5"/>
        <v>4665517.0306742759</v>
      </c>
      <c r="AC62" s="164">
        <f t="shared" ref="AC62:AI62" si="112">SUM(AC63:AC67)</f>
        <v>0</v>
      </c>
      <c r="AD62" s="164">
        <f t="shared" si="112"/>
        <v>0</v>
      </c>
      <c r="AE62" s="164">
        <f t="shared" si="112"/>
        <v>278742.72500663658</v>
      </c>
      <c r="AF62" s="164">
        <f t="shared" si="112"/>
        <v>2243200.1750597293</v>
      </c>
      <c r="AG62" s="164">
        <f t="shared" si="112"/>
        <v>451323.35</v>
      </c>
      <c r="AH62" s="164">
        <f t="shared" si="112"/>
        <v>0</v>
      </c>
      <c r="AI62" s="164">
        <f t="shared" si="112"/>
        <v>0</v>
      </c>
      <c r="AJ62" s="164">
        <f t="shared" si="7"/>
        <v>2521942.900066366</v>
      </c>
      <c r="AK62" s="164">
        <f t="shared" ref="AK62:AQ62" si="113">SUM(AK63:AK67)</f>
        <v>0</v>
      </c>
      <c r="AL62" s="164">
        <f t="shared" si="113"/>
        <v>0</v>
      </c>
      <c r="AM62" s="164">
        <f t="shared" si="113"/>
        <v>278742.72500663658</v>
      </c>
      <c r="AN62" s="164">
        <f t="shared" si="113"/>
        <v>1579542.0917042741</v>
      </c>
      <c r="AO62" s="164">
        <f t="shared" si="113"/>
        <v>451323.35</v>
      </c>
      <c r="AP62" s="164">
        <f t="shared" si="113"/>
        <v>0</v>
      </c>
      <c r="AQ62" s="164">
        <f t="shared" si="113"/>
        <v>0</v>
      </c>
      <c r="AR62" s="164">
        <f t="shared" si="9"/>
        <v>1858284.8167109108</v>
      </c>
      <c r="AS62" s="164">
        <f t="shared" ref="AS62:AY62" si="114">SUM(AS63:AS67)</f>
        <v>0</v>
      </c>
      <c r="AT62" s="164">
        <f t="shared" si="114"/>
        <v>0</v>
      </c>
      <c r="AU62" s="164">
        <f t="shared" si="114"/>
        <v>199097.42500663659</v>
      </c>
      <c r="AV62" s="164">
        <f t="shared" si="114"/>
        <v>1128218.741704274</v>
      </c>
      <c r="AW62" s="164">
        <f t="shared" si="114"/>
        <v>0</v>
      </c>
      <c r="AX62" s="164">
        <f t="shared" si="114"/>
        <v>0</v>
      </c>
      <c r="AY62" s="164">
        <f t="shared" si="114"/>
        <v>0</v>
      </c>
      <c r="AZ62" s="164">
        <f t="shared" si="11"/>
        <v>1327316.1667109106</v>
      </c>
      <c r="BA62" s="164">
        <f t="shared" si="12"/>
        <v>10651797.309171755</v>
      </c>
    </row>
    <row r="63" spans="1:53" ht="30.75" customHeight="1">
      <c r="A63" s="174" t="s">
        <v>251</v>
      </c>
      <c r="B63" s="172" t="s">
        <v>252</v>
      </c>
      <c r="C63" s="171"/>
      <c r="D63" s="172" t="s">
        <v>96</v>
      </c>
      <c r="E63" s="168">
        <v>0</v>
      </c>
      <c r="F63" s="168">
        <v>0</v>
      </c>
      <c r="G63" s="168">
        <v>0</v>
      </c>
      <c r="H63" s="168">
        <v>0</v>
      </c>
      <c r="I63" s="168">
        <v>0</v>
      </c>
      <c r="J63" s="168">
        <v>0</v>
      </c>
      <c r="K63" s="168">
        <v>0</v>
      </c>
      <c r="L63" s="164">
        <f t="shared" si="1"/>
        <v>0</v>
      </c>
      <c r="M63" s="168">
        <v>0</v>
      </c>
      <c r="N63" s="168">
        <v>0</v>
      </c>
      <c r="O63" s="168">
        <v>0</v>
      </c>
      <c r="P63" s="168">
        <v>0</v>
      </c>
      <c r="Q63" s="168">
        <v>0</v>
      </c>
      <c r="R63" s="168">
        <v>0</v>
      </c>
      <c r="S63" s="168">
        <v>0</v>
      </c>
      <c r="T63" s="164">
        <f t="shared" si="3"/>
        <v>0</v>
      </c>
      <c r="U63" s="168">
        <v>0</v>
      </c>
      <c r="V63" s="168">
        <v>0</v>
      </c>
      <c r="W63" s="168">
        <v>0</v>
      </c>
      <c r="X63" s="168">
        <v>0</v>
      </c>
      <c r="Y63" s="168">
        <v>0</v>
      </c>
      <c r="Z63" s="168">
        <v>0</v>
      </c>
      <c r="AA63" s="168">
        <v>0</v>
      </c>
      <c r="AB63" s="164">
        <f t="shared" si="5"/>
        <v>0</v>
      </c>
      <c r="AC63" s="168">
        <v>0</v>
      </c>
      <c r="AD63" s="168">
        <v>0</v>
      </c>
      <c r="AE63" s="168">
        <v>199097.42500663659</v>
      </c>
      <c r="AF63" s="168">
        <v>1128218.741704274</v>
      </c>
      <c r="AG63" s="168">
        <v>0</v>
      </c>
      <c r="AH63" s="168">
        <v>0</v>
      </c>
      <c r="AI63" s="168">
        <v>0</v>
      </c>
      <c r="AJ63" s="164">
        <f t="shared" si="7"/>
        <v>1327316.1667109106</v>
      </c>
      <c r="AK63" s="168">
        <v>0</v>
      </c>
      <c r="AL63" s="168">
        <v>0</v>
      </c>
      <c r="AM63" s="168">
        <v>199097.42500663659</v>
      </c>
      <c r="AN63" s="168">
        <v>1128218.741704274</v>
      </c>
      <c r="AO63" s="168">
        <v>0</v>
      </c>
      <c r="AP63" s="168">
        <v>0</v>
      </c>
      <c r="AQ63" s="168">
        <v>0</v>
      </c>
      <c r="AR63" s="164">
        <f t="shared" si="9"/>
        <v>1327316.1667109106</v>
      </c>
      <c r="AS63" s="168">
        <v>0</v>
      </c>
      <c r="AT63" s="168">
        <v>0</v>
      </c>
      <c r="AU63" s="168">
        <v>199097.42500663659</v>
      </c>
      <c r="AV63" s="168">
        <v>1128218.741704274</v>
      </c>
      <c r="AW63" s="168">
        <v>0</v>
      </c>
      <c r="AX63" s="168">
        <v>0</v>
      </c>
      <c r="AY63" s="168">
        <v>0</v>
      </c>
      <c r="AZ63" s="164">
        <f t="shared" si="11"/>
        <v>1327316.1667109106</v>
      </c>
      <c r="BA63" s="168">
        <f t="shared" si="12"/>
        <v>3981948.5001327321</v>
      </c>
    </row>
    <row r="64" spans="1:53" ht="30.75" customHeight="1">
      <c r="A64" s="174" t="s">
        <v>253</v>
      </c>
      <c r="B64" s="172" t="s">
        <v>254</v>
      </c>
      <c r="C64" s="171"/>
      <c r="D64" s="172" t="s">
        <v>96</v>
      </c>
      <c r="E64" s="168">
        <v>0</v>
      </c>
      <c r="F64" s="168">
        <v>0</v>
      </c>
      <c r="G64" s="168">
        <v>0</v>
      </c>
      <c r="H64" s="168">
        <v>0</v>
      </c>
      <c r="I64" s="168">
        <v>0</v>
      </c>
      <c r="J64" s="168">
        <v>0</v>
      </c>
      <c r="K64" s="168">
        <v>0</v>
      </c>
      <c r="L64" s="164">
        <f t="shared" si="1"/>
        <v>0</v>
      </c>
      <c r="M64" s="168">
        <v>0</v>
      </c>
      <c r="N64" s="168">
        <v>0</v>
      </c>
      <c r="O64" s="168">
        <v>0</v>
      </c>
      <c r="P64" s="168">
        <v>0</v>
      </c>
      <c r="Q64" s="168">
        <v>0</v>
      </c>
      <c r="R64" s="168">
        <v>0</v>
      </c>
      <c r="S64" s="168">
        <v>0</v>
      </c>
      <c r="T64" s="164">
        <f t="shared" si="3"/>
        <v>0</v>
      </c>
      <c r="U64" s="168">
        <v>0</v>
      </c>
      <c r="V64" s="168">
        <v>0</v>
      </c>
      <c r="W64" s="168">
        <v>0</v>
      </c>
      <c r="X64" s="168">
        <v>4134548.3806742765</v>
      </c>
      <c r="Y64" s="168">
        <v>0</v>
      </c>
      <c r="Z64" s="168">
        <v>0</v>
      </c>
      <c r="AA64" s="168">
        <v>0</v>
      </c>
      <c r="AB64" s="164">
        <f t="shared" si="5"/>
        <v>4134548.3806742765</v>
      </c>
      <c r="AC64" s="168">
        <v>0</v>
      </c>
      <c r="AD64" s="168">
        <v>0</v>
      </c>
      <c r="AE64" s="168">
        <v>0</v>
      </c>
      <c r="AF64" s="168">
        <v>0</v>
      </c>
      <c r="AG64" s="168">
        <v>0</v>
      </c>
      <c r="AH64" s="168">
        <v>0</v>
      </c>
      <c r="AI64" s="168">
        <v>0</v>
      </c>
      <c r="AJ64" s="164">
        <f t="shared" si="7"/>
        <v>0</v>
      </c>
      <c r="AK64" s="168">
        <v>0</v>
      </c>
      <c r="AL64" s="168">
        <v>0</v>
      </c>
      <c r="AM64" s="168">
        <v>0</v>
      </c>
      <c r="AN64" s="168">
        <v>0</v>
      </c>
      <c r="AO64" s="168">
        <v>0</v>
      </c>
      <c r="AP64" s="168">
        <v>0</v>
      </c>
      <c r="AQ64" s="168">
        <v>0</v>
      </c>
      <c r="AR64" s="164">
        <f t="shared" si="9"/>
        <v>0</v>
      </c>
      <c r="AS64" s="168">
        <v>0</v>
      </c>
      <c r="AT64" s="168">
        <v>0</v>
      </c>
      <c r="AU64" s="168">
        <v>0</v>
      </c>
      <c r="AV64" s="168">
        <v>0</v>
      </c>
      <c r="AW64" s="168">
        <v>0</v>
      </c>
      <c r="AX64" s="168">
        <v>0</v>
      </c>
      <c r="AY64" s="168">
        <v>0</v>
      </c>
      <c r="AZ64" s="164">
        <f t="shared" si="11"/>
        <v>0</v>
      </c>
      <c r="BA64" s="168">
        <f t="shared" si="12"/>
        <v>4134548.3806742765</v>
      </c>
    </row>
    <row r="65" spans="1:53" ht="30.75" customHeight="1">
      <c r="A65" s="174" t="s">
        <v>255</v>
      </c>
      <c r="B65" s="172" t="s">
        <v>256</v>
      </c>
      <c r="C65" s="171"/>
      <c r="D65" s="172" t="s">
        <v>139</v>
      </c>
      <c r="E65" s="168">
        <v>0</v>
      </c>
      <c r="F65" s="168">
        <v>0</v>
      </c>
      <c r="G65" s="168">
        <v>0</v>
      </c>
      <c r="H65" s="168">
        <v>0</v>
      </c>
      <c r="I65" s="168">
        <v>0</v>
      </c>
      <c r="J65" s="168">
        <v>0</v>
      </c>
      <c r="K65" s="168">
        <v>0</v>
      </c>
      <c r="L65" s="164">
        <f t="shared" si="1"/>
        <v>0</v>
      </c>
      <c r="M65" s="168">
        <v>0</v>
      </c>
      <c r="N65" s="168">
        <v>0</v>
      </c>
      <c r="O65" s="168">
        <v>0</v>
      </c>
      <c r="P65" s="168">
        <v>0</v>
      </c>
      <c r="Q65" s="168">
        <v>0</v>
      </c>
      <c r="R65" s="168">
        <v>0</v>
      </c>
      <c r="S65" s="168">
        <v>0</v>
      </c>
      <c r="T65" s="164">
        <f t="shared" si="3"/>
        <v>0</v>
      </c>
      <c r="U65" s="168">
        <v>0</v>
      </c>
      <c r="V65" s="168">
        <v>0</v>
      </c>
      <c r="W65" s="168">
        <v>0</v>
      </c>
      <c r="X65" s="168">
        <v>0</v>
      </c>
      <c r="Y65" s="168">
        <v>0</v>
      </c>
      <c r="Z65" s="168">
        <v>0</v>
      </c>
      <c r="AA65" s="168">
        <v>0</v>
      </c>
      <c r="AB65" s="164">
        <f t="shared" si="5"/>
        <v>0</v>
      </c>
      <c r="AC65" s="168">
        <v>0</v>
      </c>
      <c r="AD65" s="168">
        <v>0</v>
      </c>
      <c r="AE65" s="168">
        <v>0</v>
      </c>
      <c r="AF65" s="168">
        <v>663658.08335545531</v>
      </c>
      <c r="AG65" s="168">
        <v>0</v>
      </c>
      <c r="AH65" s="168">
        <v>0</v>
      </c>
      <c r="AI65" s="168">
        <v>0</v>
      </c>
      <c r="AJ65" s="164">
        <f t="shared" si="7"/>
        <v>663658.08335545531</v>
      </c>
      <c r="AK65" s="168">
        <v>0</v>
      </c>
      <c r="AL65" s="168">
        <v>0</v>
      </c>
      <c r="AM65" s="168">
        <v>0</v>
      </c>
      <c r="AN65" s="168">
        <v>0</v>
      </c>
      <c r="AO65" s="168">
        <v>0</v>
      </c>
      <c r="AP65" s="168">
        <v>0</v>
      </c>
      <c r="AQ65" s="168">
        <v>0</v>
      </c>
      <c r="AR65" s="164">
        <f t="shared" si="9"/>
        <v>0</v>
      </c>
      <c r="AS65" s="168">
        <v>0</v>
      </c>
      <c r="AT65" s="168">
        <v>0</v>
      </c>
      <c r="AU65" s="168">
        <v>0</v>
      </c>
      <c r="AV65" s="168">
        <v>0</v>
      </c>
      <c r="AW65" s="168">
        <v>0</v>
      </c>
      <c r="AX65" s="168">
        <v>0</v>
      </c>
      <c r="AY65" s="168">
        <v>0</v>
      </c>
      <c r="AZ65" s="164">
        <f t="shared" si="11"/>
        <v>0</v>
      </c>
      <c r="BA65" s="168">
        <f t="shared" si="12"/>
        <v>663658.08335545531</v>
      </c>
    </row>
    <row r="66" spans="1:53" ht="30.75" customHeight="1">
      <c r="A66" s="174" t="s">
        <v>257</v>
      </c>
      <c r="B66" s="172" t="s">
        <v>258</v>
      </c>
      <c r="C66" s="171"/>
      <c r="D66" s="172" t="s">
        <v>139</v>
      </c>
      <c r="E66" s="168">
        <v>0</v>
      </c>
      <c r="F66" s="168">
        <v>0</v>
      </c>
      <c r="G66" s="168">
        <v>0</v>
      </c>
      <c r="H66" s="168">
        <v>0</v>
      </c>
      <c r="I66" s="168">
        <v>0</v>
      </c>
      <c r="J66" s="168">
        <v>0</v>
      </c>
      <c r="K66" s="168">
        <v>0</v>
      </c>
      <c r="L66" s="164">
        <f t="shared" si="1"/>
        <v>0</v>
      </c>
      <c r="M66" s="168">
        <v>278736.39500929124</v>
      </c>
      <c r="N66" s="168">
        <v>0</v>
      </c>
      <c r="O66" s="168">
        <v>0</v>
      </c>
      <c r="P66" s="168">
        <v>0</v>
      </c>
      <c r="Q66" s="168">
        <v>0</v>
      </c>
      <c r="R66" s="168">
        <v>0</v>
      </c>
      <c r="S66" s="168">
        <v>0</v>
      </c>
      <c r="T66" s="164">
        <f t="shared" si="3"/>
        <v>278736.39500929124</v>
      </c>
      <c r="U66" s="168">
        <v>0</v>
      </c>
      <c r="V66" s="168">
        <v>0</v>
      </c>
      <c r="W66" s="168">
        <v>0</v>
      </c>
      <c r="X66" s="168">
        <v>0</v>
      </c>
      <c r="Y66" s="168">
        <v>0</v>
      </c>
      <c r="Z66" s="168">
        <v>0</v>
      </c>
      <c r="AA66" s="168">
        <v>0</v>
      </c>
      <c r="AB66" s="164">
        <f t="shared" si="5"/>
        <v>0</v>
      </c>
      <c r="AC66" s="168">
        <v>0</v>
      </c>
      <c r="AD66" s="168">
        <v>0</v>
      </c>
      <c r="AE66" s="168">
        <v>0</v>
      </c>
      <c r="AF66" s="168">
        <v>0</v>
      </c>
      <c r="AG66" s="168">
        <v>0</v>
      </c>
      <c r="AH66" s="168">
        <v>0</v>
      </c>
      <c r="AI66" s="168">
        <v>0</v>
      </c>
      <c r="AJ66" s="164">
        <f t="shared" si="7"/>
        <v>0</v>
      </c>
      <c r="AK66" s="168">
        <v>0</v>
      </c>
      <c r="AL66" s="168">
        <v>0</v>
      </c>
      <c r="AM66" s="168">
        <v>0</v>
      </c>
      <c r="AN66" s="168">
        <v>0</v>
      </c>
      <c r="AO66" s="168">
        <v>0</v>
      </c>
      <c r="AP66" s="168">
        <v>0</v>
      </c>
      <c r="AQ66" s="168">
        <v>0</v>
      </c>
      <c r="AR66" s="164">
        <f t="shared" si="9"/>
        <v>0</v>
      </c>
      <c r="AS66" s="168">
        <v>0</v>
      </c>
      <c r="AT66" s="168">
        <v>0</v>
      </c>
      <c r="AU66" s="168">
        <v>0</v>
      </c>
      <c r="AV66" s="168">
        <v>0</v>
      </c>
      <c r="AW66" s="168">
        <v>0</v>
      </c>
      <c r="AX66" s="168">
        <v>0</v>
      </c>
      <c r="AY66" s="168">
        <v>0</v>
      </c>
      <c r="AZ66" s="164">
        <f t="shared" si="11"/>
        <v>0</v>
      </c>
      <c r="BA66" s="168">
        <f t="shared" si="12"/>
        <v>278736.39500929124</v>
      </c>
    </row>
    <row r="67" spans="1:53" ht="30.75" customHeight="1">
      <c r="A67" s="174" t="s">
        <v>259</v>
      </c>
      <c r="B67" s="172" t="s">
        <v>260</v>
      </c>
      <c r="C67" s="171" t="s">
        <v>356</v>
      </c>
      <c r="D67" s="172" t="s">
        <v>96</v>
      </c>
      <c r="E67" s="168">
        <v>0</v>
      </c>
      <c r="F67" s="168">
        <v>0</v>
      </c>
      <c r="G67" s="168">
        <v>0</v>
      </c>
      <c r="H67" s="168">
        <v>0</v>
      </c>
      <c r="I67" s="168">
        <v>0</v>
      </c>
      <c r="J67" s="168">
        <v>0</v>
      </c>
      <c r="K67" s="168">
        <v>0</v>
      </c>
      <c r="L67" s="164">
        <f t="shared" si="1"/>
        <v>0</v>
      </c>
      <c r="M67" s="168">
        <v>0</v>
      </c>
      <c r="N67" s="168">
        <v>0</v>
      </c>
      <c r="O67" s="168">
        <v>0</v>
      </c>
      <c r="P67" s="168">
        <v>0</v>
      </c>
      <c r="Q67" s="168">
        <v>0</v>
      </c>
      <c r="R67" s="168">
        <v>0</v>
      </c>
      <c r="S67" s="168">
        <v>0</v>
      </c>
      <c r="T67" s="164">
        <f t="shared" si="3"/>
        <v>0</v>
      </c>
      <c r="U67" s="168">
        <v>0</v>
      </c>
      <c r="V67" s="168">
        <v>0</v>
      </c>
      <c r="W67" s="168">
        <v>79645.3</v>
      </c>
      <c r="X67" s="168">
        <v>451323.35</v>
      </c>
      <c r="Y67" s="168">
        <v>451323.35</v>
      </c>
      <c r="Z67" s="168">
        <v>0</v>
      </c>
      <c r="AA67" s="168">
        <v>0</v>
      </c>
      <c r="AB67" s="164">
        <f t="shared" si="5"/>
        <v>530968.65</v>
      </c>
      <c r="AC67" s="168">
        <v>0</v>
      </c>
      <c r="AD67" s="168">
        <v>0</v>
      </c>
      <c r="AE67" s="168">
        <v>79645.3</v>
      </c>
      <c r="AF67" s="168">
        <v>451323.35</v>
      </c>
      <c r="AG67" s="168">
        <v>451323.35</v>
      </c>
      <c r="AH67" s="168">
        <v>0</v>
      </c>
      <c r="AI67" s="168">
        <v>0</v>
      </c>
      <c r="AJ67" s="164">
        <f t="shared" si="7"/>
        <v>530968.65</v>
      </c>
      <c r="AK67" s="168">
        <v>0</v>
      </c>
      <c r="AL67" s="168">
        <v>0</v>
      </c>
      <c r="AM67" s="168">
        <v>79645.3</v>
      </c>
      <c r="AN67" s="168">
        <v>451323.35</v>
      </c>
      <c r="AO67" s="168">
        <v>451323.35</v>
      </c>
      <c r="AP67" s="168">
        <v>0</v>
      </c>
      <c r="AQ67" s="168">
        <v>0</v>
      </c>
      <c r="AR67" s="164">
        <f t="shared" si="9"/>
        <v>530968.65</v>
      </c>
      <c r="AS67" s="168">
        <v>0</v>
      </c>
      <c r="AT67" s="168">
        <v>0</v>
      </c>
      <c r="AU67" s="168">
        <v>0</v>
      </c>
      <c r="AV67" s="168">
        <v>0</v>
      </c>
      <c r="AW67" s="168">
        <v>0</v>
      </c>
      <c r="AX67" s="168">
        <v>0</v>
      </c>
      <c r="AY67" s="168">
        <v>0</v>
      </c>
      <c r="AZ67" s="164">
        <f t="shared" si="11"/>
        <v>0</v>
      </c>
      <c r="BA67" s="168">
        <f t="shared" si="12"/>
        <v>1592905.9500000002</v>
      </c>
    </row>
    <row r="68" spans="1:53" ht="30.75" customHeight="1">
      <c r="A68" s="162" t="s">
        <v>261</v>
      </c>
      <c r="B68" s="258" t="s">
        <v>262</v>
      </c>
      <c r="C68" s="243"/>
      <c r="D68" s="252"/>
      <c r="E68" s="163">
        <f t="shared" ref="E68:K68" si="115">SUM(E69)</f>
        <v>0</v>
      </c>
      <c r="F68" s="163">
        <f t="shared" si="115"/>
        <v>0</v>
      </c>
      <c r="G68" s="163">
        <f t="shared" si="115"/>
        <v>4711.9723918237323</v>
      </c>
      <c r="H68" s="163">
        <f t="shared" si="115"/>
        <v>837979.44518184231</v>
      </c>
      <c r="I68" s="163">
        <f t="shared" si="115"/>
        <v>0</v>
      </c>
      <c r="J68" s="163">
        <f t="shared" si="115"/>
        <v>0</v>
      </c>
      <c r="K68" s="163">
        <f t="shared" si="115"/>
        <v>1327316.1667109106</v>
      </c>
      <c r="L68" s="164">
        <f t="shared" si="1"/>
        <v>2170007.5842845766</v>
      </c>
      <c r="M68" s="163">
        <f t="shared" ref="M68:S68" si="116">SUM(M69)</f>
        <v>0</v>
      </c>
      <c r="N68" s="163">
        <f t="shared" si="116"/>
        <v>0</v>
      </c>
      <c r="O68" s="163">
        <f t="shared" si="116"/>
        <v>135065.54552694451</v>
      </c>
      <c r="P68" s="163">
        <f t="shared" si="116"/>
        <v>8707242.8245288022</v>
      </c>
      <c r="Q68" s="163">
        <f t="shared" si="116"/>
        <v>0</v>
      </c>
      <c r="R68" s="163">
        <f t="shared" si="116"/>
        <v>0</v>
      </c>
      <c r="S68" s="163">
        <f t="shared" si="116"/>
        <v>1990974.2500663658</v>
      </c>
      <c r="T68" s="164">
        <f t="shared" si="3"/>
        <v>10833282.620122112</v>
      </c>
      <c r="U68" s="163">
        <f t="shared" ref="U68:AA68" si="117">SUM(U69)</f>
        <v>0</v>
      </c>
      <c r="V68" s="163">
        <f t="shared" si="117"/>
        <v>0</v>
      </c>
      <c r="W68" s="163">
        <f t="shared" si="117"/>
        <v>0</v>
      </c>
      <c r="X68" s="163">
        <f t="shared" si="117"/>
        <v>0</v>
      </c>
      <c r="Y68" s="163">
        <f t="shared" si="117"/>
        <v>0</v>
      </c>
      <c r="Z68" s="163">
        <f t="shared" si="117"/>
        <v>0</v>
      </c>
      <c r="AA68" s="163">
        <f t="shared" si="117"/>
        <v>0</v>
      </c>
      <c r="AB68" s="164">
        <f t="shared" si="5"/>
        <v>0</v>
      </c>
      <c r="AC68" s="163">
        <f t="shared" ref="AC68:AI68" si="118">SUM(AC69)</f>
        <v>0</v>
      </c>
      <c r="AD68" s="163">
        <f t="shared" si="118"/>
        <v>0</v>
      </c>
      <c r="AE68" s="163">
        <f t="shared" si="118"/>
        <v>0</v>
      </c>
      <c r="AF68" s="163">
        <f t="shared" si="118"/>
        <v>0</v>
      </c>
      <c r="AG68" s="163">
        <f t="shared" si="118"/>
        <v>0</v>
      </c>
      <c r="AH68" s="163">
        <f t="shared" si="118"/>
        <v>0</v>
      </c>
      <c r="AI68" s="163">
        <f t="shared" si="118"/>
        <v>0</v>
      </c>
      <c r="AJ68" s="164">
        <f t="shared" si="7"/>
        <v>0</v>
      </c>
      <c r="AK68" s="163">
        <f t="shared" ref="AK68:AQ68" si="119">SUM(AK69)</f>
        <v>0</v>
      </c>
      <c r="AL68" s="163">
        <f t="shared" si="119"/>
        <v>0</v>
      </c>
      <c r="AM68" s="163">
        <f t="shared" si="119"/>
        <v>0</v>
      </c>
      <c r="AN68" s="163">
        <f t="shared" si="119"/>
        <v>0</v>
      </c>
      <c r="AO68" s="163">
        <f t="shared" si="119"/>
        <v>0</v>
      </c>
      <c r="AP68" s="163">
        <f t="shared" si="119"/>
        <v>0</v>
      </c>
      <c r="AQ68" s="163">
        <f t="shared" si="119"/>
        <v>0</v>
      </c>
      <c r="AR68" s="164">
        <f t="shared" si="9"/>
        <v>0</v>
      </c>
      <c r="AS68" s="163">
        <f t="shared" ref="AS68:AY68" si="120">SUM(AS69)</f>
        <v>0</v>
      </c>
      <c r="AT68" s="163">
        <f t="shared" si="120"/>
        <v>0</v>
      </c>
      <c r="AU68" s="163">
        <f t="shared" si="120"/>
        <v>0</v>
      </c>
      <c r="AV68" s="163">
        <f t="shared" si="120"/>
        <v>0</v>
      </c>
      <c r="AW68" s="163">
        <f t="shared" si="120"/>
        <v>0</v>
      </c>
      <c r="AX68" s="163">
        <f t="shared" si="120"/>
        <v>0</v>
      </c>
      <c r="AY68" s="163">
        <f t="shared" si="120"/>
        <v>0</v>
      </c>
      <c r="AZ68" s="164">
        <f t="shared" si="11"/>
        <v>0</v>
      </c>
      <c r="BA68" s="163">
        <f t="shared" si="12"/>
        <v>13003290.20440669</v>
      </c>
    </row>
    <row r="69" spans="1:53" ht="30.75" customHeight="1">
      <c r="A69" s="165" t="s">
        <v>266</v>
      </c>
      <c r="B69" s="257" t="s">
        <v>267</v>
      </c>
      <c r="C69" s="243"/>
      <c r="D69" s="252"/>
      <c r="E69" s="164">
        <f t="shared" ref="E69:K69" si="121">SUM(E70)</f>
        <v>0</v>
      </c>
      <c r="F69" s="164">
        <f t="shared" si="121"/>
        <v>0</v>
      </c>
      <c r="G69" s="164">
        <f t="shared" si="121"/>
        <v>4711.9723918237323</v>
      </c>
      <c r="H69" s="164">
        <f t="shared" si="121"/>
        <v>837979.44518184231</v>
      </c>
      <c r="I69" s="164">
        <f t="shared" si="121"/>
        <v>0</v>
      </c>
      <c r="J69" s="164">
        <f t="shared" si="121"/>
        <v>0</v>
      </c>
      <c r="K69" s="164">
        <f t="shared" si="121"/>
        <v>1327316.1667109106</v>
      </c>
      <c r="L69" s="164">
        <f t="shared" si="1"/>
        <v>2170007.5842845766</v>
      </c>
      <c r="M69" s="164">
        <f t="shared" ref="M69:S69" si="122">SUM(M70)</f>
        <v>0</v>
      </c>
      <c r="N69" s="164">
        <f t="shared" si="122"/>
        <v>0</v>
      </c>
      <c r="O69" s="164">
        <f t="shared" si="122"/>
        <v>135065.54552694451</v>
      </c>
      <c r="P69" s="164">
        <f t="shared" si="122"/>
        <v>8707242.8245288022</v>
      </c>
      <c r="Q69" s="164">
        <f t="shared" si="122"/>
        <v>0</v>
      </c>
      <c r="R69" s="164">
        <f t="shared" si="122"/>
        <v>0</v>
      </c>
      <c r="S69" s="164">
        <f t="shared" si="122"/>
        <v>1990974.2500663658</v>
      </c>
      <c r="T69" s="164">
        <f t="shared" si="3"/>
        <v>10833282.620122112</v>
      </c>
      <c r="U69" s="164">
        <f t="shared" ref="U69:AA69" si="123">SUM(U70)</f>
        <v>0</v>
      </c>
      <c r="V69" s="164">
        <f t="shared" si="123"/>
        <v>0</v>
      </c>
      <c r="W69" s="164">
        <f t="shared" si="123"/>
        <v>0</v>
      </c>
      <c r="X69" s="164">
        <f t="shared" si="123"/>
        <v>0</v>
      </c>
      <c r="Y69" s="164">
        <f t="shared" si="123"/>
        <v>0</v>
      </c>
      <c r="Z69" s="164">
        <f t="shared" si="123"/>
        <v>0</v>
      </c>
      <c r="AA69" s="164">
        <f t="shared" si="123"/>
        <v>0</v>
      </c>
      <c r="AB69" s="164">
        <f t="shared" si="5"/>
        <v>0</v>
      </c>
      <c r="AC69" s="164">
        <f t="shared" ref="AC69:AI69" si="124">SUM(AC70)</f>
        <v>0</v>
      </c>
      <c r="AD69" s="164">
        <f t="shared" si="124"/>
        <v>0</v>
      </c>
      <c r="AE69" s="164">
        <f t="shared" si="124"/>
        <v>0</v>
      </c>
      <c r="AF69" s="164">
        <f t="shared" si="124"/>
        <v>0</v>
      </c>
      <c r="AG69" s="164">
        <f t="shared" si="124"/>
        <v>0</v>
      </c>
      <c r="AH69" s="164">
        <f t="shared" si="124"/>
        <v>0</v>
      </c>
      <c r="AI69" s="164">
        <f t="shared" si="124"/>
        <v>0</v>
      </c>
      <c r="AJ69" s="164">
        <f t="shared" si="7"/>
        <v>0</v>
      </c>
      <c r="AK69" s="164">
        <f t="shared" ref="AK69:AQ69" si="125">SUM(AK70)</f>
        <v>0</v>
      </c>
      <c r="AL69" s="164">
        <f t="shared" si="125"/>
        <v>0</v>
      </c>
      <c r="AM69" s="164">
        <f t="shared" si="125"/>
        <v>0</v>
      </c>
      <c r="AN69" s="164">
        <f t="shared" si="125"/>
        <v>0</v>
      </c>
      <c r="AO69" s="164">
        <f t="shared" si="125"/>
        <v>0</v>
      </c>
      <c r="AP69" s="164">
        <f t="shared" si="125"/>
        <v>0</v>
      </c>
      <c r="AQ69" s="164">
        <f t="shared" si="125"/>
        <v>0</v>
      </c>
      <c r="AR69" s="164">
        <f t="shared" si="9"/>
        <v>0</v>
      </c>
      <c r="AS69" s="164">
        <f t="shared" ref="AS69:AY69" si="126">SUM(AS70)</f>
        <v>0</v>
      </c>
      <c r="AT69" s="164">
        <f t="shared" si="126"/>
        <v>0</v>
      </c>
      <c r="AU69" s="164">
        <f t="shared" si="126"/>
        <v>0</v>
      </c>
      <c r="AV69" s="164">
        <f t="shared" si="126"/>
        <v>0</v>
      </c>
      <c r="AW69" s="164">
        <f t="shared" si="126"/>
        <v>0</v>
      </c>
      <c r="AX69" s="164">
        <f t="shared" si="126"/>
        <v>0</v>
      </c>
      <c r="AY69" s="164">
        <f t="shared" si="126"/>
        <v>0</v>
      </c>
      <c r="AZ69" s="164">
        <f t="shared" si="11"/>
        <v>0</v>
      </c>
      <c r="BA69" s="164">
        <f t="shared" si="12"/>
        <v>13003290.20440669</v>
      </c>
    </row>
    <row r="70" spans="1:53" ht="30.75" customHeight="1">
      <c r="A70" s="169" t="s">
        <v>272</v>
      </c>
      <c r="B70" s="170" t="s">
        <v>273</v>
      </c>
      <c r="C70" s="175" t="s">
        <v>360</v>
      </c>
      <c r="D70" s="170" t="s">
        <v>96</v>
      </c>
      <c r="E70" s="168">
        <v>0</v>
      </c>
      <c r="F70" s="168">
        <v>0</v>
      </c>
      <c r="G70" s="168">
        <v>4711.9723918237323</v>
      </c>
      <c r="H70" s="168">
        <v>837979.44518184231</v>
      </c>
      <c r="I70" s="168">
        <v>0</v>
      </c>
      <c r="J70" s="168">
        <v>0</v>
      </c>
      <c r="K70" s="168">
        <v>1327316.1667109106</v>
      </c>
      <c r="L70" s="164">
        <f t="shared" si="1"/>
        <v>2170007.5842845766</v>
      </c>
      <c r="M70" s="168">
        <v>0</v>
      </c>
      <c r="N70" s="168">
        <v>0</v>
      </c>
      <c r="O70" s="168">
        <v>135065.54552694451</v>
      </c>
      <c r="P70" s="168">
        <v>8707242.8245288022</v>
      </c>
      <c r="Q70" s="168">
        <v>0</v>
      </c>
      <c r="R70" s="168">
        <v>0</v>
      </c>
      <c r="S70" s="168">
        <v>1990974.2500663658</v>
      </c>
      <c r="T70" s="164">
        <f t="shared" si="3"/>
        <v>10833282.620122112</v>
      </c>
      <c r="U70" s="168">
        <v>0</v>
      </c>
      <c r="V70" s="168">
        <v>0</v>
      </c>
      <c r="W70" s="168">
        <v>0</v>
      </c>
      <c r="X70" s="168">
        <v>0</v>
      </c>
      <c r="Y70" s="168">
        <v>0</v>
      </c>
      <c r="Z70" s="168">
        <v>0</v>
      </c>
      <c r="AA70" s="168">
        <v>0</v>
      </c>
      <c r="AB70" s="164">
        <f t="shared" si="5"/>
        <v>0</v>
      </c>
      <c r="AC70" s="168">
        <v>0</v>
      </c>
      <c r="AD70" s="168">
        <v>0</v>
      </c>
      <c r="AE70" s="168">
        <v>0</v>
      </c>
      <c r="AF70" s="168">
        <v>0</v>
      </c>
      <c r="AG70" s="168">
        <v>0</v>
      </c>
      <c r="AH70" s="168">
        <v>0</v>
      </c>
      <c r="AI70" s="168">
        <v>0</v>
      </c>
      <c r="AJ70" s="164">
        <f t="shared" si="7"/>
        <v>0</v>
      </c>
      <c r="AK70" s="168">
        <v>0</v>
      </c>
      <c r="AL70" s="168">
        <v>0</v>
      </c>
      <c r="AM70" s="168">
        <v>0</v>
      </c>
      <c r="AN70" s="168">
        <v>0</v>
      </c>
      <c r="AO70" s="168">
        <v>0</v>
      </c>
      <c r="AP70" s="168">
        <v>0</v>
      </c>
      <c r="AQ70" s="168">
        <v>0</v>
      </c>
      <c r="AR70" s="164">
        <f t="shared" si="9"/>
        <v>0</v>
      </c>
      <c r="AS70" s="168">
        <v>0</v>
      </c>
      <c r="AT70" s="168">
        <v>0</v>
      </c>
      <c r="AU70" s="168">
        <v>0</v>
      </c>
      <c r="AV70" s="168">
        <v>0</v>
      </c>
      <c r="AW70" s="168">
        <v>0</v>
      </c>
      <c r="AX70" s="168">
        <v>0</v>
      </c>
      <c r="AY70" s="168">
        <v>0</v>
      </c>
      <c r="AZ70" s="164">
        <f t="shared" si="11"/>
        <v>0</v>
      </c>
      <c r="BA70" s="168">
        <f t="shared" si="12"/>
        <v>13003290.20440669</v>
      </c>
    </row>
    <row r="71" spans="1:53" ht="30.75" customHeight="1">
      <c r="A71" s="162" t="s">
        <v>274</v>
      </c>
      <c r="B71" s="258" t="s">
        <v>275</v>
      </c>
      <c r="C71" s="243"/>
      <c r="D71" s="252"/>
      <c r="E71" s="163">
        <f t="shared" ref="E71:K71" si="127">SUM(E72,E76)</f>
        <v>0</v>
      </c>
      <c r="F71" s="163">
        <f t="shared" si="127"/>
        <v>0</v>
      </c>
      <c r="G71" s="163">
        <f t="shared" si="127"/>
        <v>0</v>
      </c>
      <c r="H71" s="163">
        <f t="shared" si="127"/>
        <v>0</v>
      </c>
      <c r="I71" s="163">
        <f t="shared" si="127"/>
        <v>0</v>
      </c>
      <c r="J71" s="163">
        <f t="shared" si="127"/>
        <v>0</v>
      </c>
      <c r="K71" s="163">
        <f t="shared" si="127"/>
        <v>0</v>
      </c>
      <c r="L71" s="164">
        <f t="shared" si="1"/>
        <v>0</v>
      </c>
      <c r="M71" s="163">
        <f t="shared" ref="M71:S71" si="128">SUM(M72,M76)</f>
        <v>0</v>
      </c>
      <c r="N71" s="163">
        <f t="shared" si="128"/>
        <v>0</v>
      </c>
      <c r="O71" s="163">
        <f t="shared" si="128"/>
        <v>66365.808335545531</v>
      </c>
      <c r="P71" s="163">
        <f t="shared" si="128"/>
        <v>199097.42500663659</v>
      </c>
      <c r="Q71" s="163">
        <f t="shared" si="128"/>
        <v>0</v>
      </c>
      <c r="R71" s="163">
        <f t="shared" si="128"/>
        <v>0</v>
      </c>
      <c r="S71" s="163">
        <f t="shared" si="128"/>
        <v>0</v>
      </c>
      <c r="T71" s="164">
        <f t="shared" si="3"/>
        <v>265463.23334218212</v>
      </c>
      <c r="U71" s="163">
        <f t="shared" ref="U71:AA71" si="129">SUM(U72,U76)</f>
        <v>0</v>
      </c>
      <c r="V71" s="163">
        <f t="shared" si="129"/>
        <v>0</v>
      </c>
      <c r="W71" s="163">
        <f t="shared" si="129"/>
        <v>66365.808335545531</v>
      </c>
      <c r="X71" s="163">
        <f t="shared" si="129"/>
        <v>265463.23334218212</v>
      </c>
      <c r="Y71" s="163">
        <f t="shared" si="129"/>
        <v>0</v>
      </c>
      <c r="Z71" s="163">
        <f t="shared" si="129"/>
        <v>0</v>
      </c>
      <c r="AA71" s="163">
        <f t="shared" si="129"/>
        <v>0</v>
      </c>
      <c r="AB71" s="164">
        <f t="shared" si="5"/>
        <v>331829.04167772766</v>
      </c>
      <c r="AC71" s="163">
        <f t="shared" ref="AC71:AI71" si="130">SUM(AC72,AC76)</f>
        <v>26546.32333421821</v>
      </c>
      <c r="AD71" s="163">
        <f t="shared" si="130"/>
        <v>0</v>
      </c>
      <c r="AE71" s="163">
        <f t="shared" si="130"/>
        <v>0</v>
      </c>
      <c r="AF71" s="163">
        <f t="shared" si="130"/>
        <v>2694491.0233607646</v>
      </c>
      <c r="AG71" s="163">
        <f t="shared" si="130"/>
        <v>0</v>
      </c>
      <c r="AH71" s="163">
        <f t="shared" si="130"/>
        <v>0</v>
      </c>
      <c r="AI71" s="163">
        <f t="shared" si="130"/>
        <v>448952.06132200686</v>
      </c>
      <c r="AJ71" s="164">
        <f t="shared" si="7"/>
        <v>3169989.4080169895</v>
      </c>
      <c r="AK71" s="163">
        <f t="shared" ref="AK71:AQ71" si="131">SUM(AK72,AK76)</f>
        <v>0</v>
      </c>
      <c r="AL71" s="163">
        <f t="shared" si="131"/>
        <v>0</v>
      </c>
      <c r="AM71" s="163">
        <f t="shared" si="131"/>
        <v>0</v>
      </c>
      <c r="AN71" s="163">
        <f t="shared" si="131"/>
        <v>0</v>
      </c>
      <c r="AO71" s="163">
        <f t="shared" si="131"/>
        <v>0</v>
      </c>
      <c r="AP71" s="163">
        <f t="shared" si="131"/>
        <v>33182.904167772766</v>
      </c>
      <c r="AQ71" s="163">
        <f t="shared" si="131"/>
        <v>994512.87</v>
      </c>
      <c r="AR71" s="164">
        <f t="shared" si="9"/>
        <v>1027695.7741677727</v>
      </c>
      <c r="AS71" s="163">
        <f t="shared" ref="AS71:AY71" si="132">SUM(AS72,AS76)</f>
        <v>0</v>
      </c>
      <c r="AT71" s="163">
        <f t="shared" si="132"/>
        <v>0</v>
      </c>
      <c r="AU71" s="163">
        <f t="shared" si="132"/>
        <v>0</v>
      </c>
      <c r="AV71" s="163">
        <f t="shared" si="132"/>
        <v>0</v>
      </c>
      <c r="AW71" s="163">
        <f t="shared" si="132"/>
        <v>0</v>
      </c>
      <c r="AX71" s="163">
        <f t="shared" si="132"/>
        <v>33182.904167772766</v>
      </c>
      <c r="AY71" s="163">
        <f t="shared" si="132"/>
        <v>929121.31669763743</v>
      </c>
      <c r="AZ71" s="164">
        <f t="shared" si="11"/>
        <v>962304.22086541017</v>
      </c>
      <c r="BA71" s="163">
        <f t="shared" si="12"/>
        <v>5757281.6780700814</v>
      </c>
    </row>
    <row r="72" spans="1:53" ht="30.75" customHeight="1">
      <c r="A72" s="165" t="s">
        <v>279</v>
      </c>
      <c r="B72" s="257" t="s">
        <v>280</v>
      </c>
      <c r="C72" s="243"/>
      <c r="D72" s="252"/>
      <c r="E72" s="164">
        <f t="shared" ref="E72:K72" si="133">SUM(E73:E75)</f>
        <v>0</v>
      </c>
      <c r="F72" s="164">
        <f t="shared" si="133"/>
        <v>0</v>
      </c>
      <c r="G72" s="164">
        <f t="shared" si="133"/>
        <v>0</v>
      </c>
      <c r="H72" s="164">
        <f t="shared" si="133"/>
        <v>0</v>
      </c>
      <c r="I72" s="164">
        <f t="shared" si="133"/>
        <v>0</v>
      </c>
      <c r="J72" s="164">
        <f t="shared" si="133"/>
        <v>0</v>
      </c>
      <c r="K72" s="164">
        <f t="shared" si="133"/>
        <v>0</v>
      </c>
      <c r="L72" s="164">
        <f t="shared" si="1"/>
        <v>0</v>
      </c>
      <c r="M72" s="164">
        <f t="shared" ref="M72:S72" si="134">SUM(M73:M75)</f>
        <v>0</v>
      </c>
      <c r="N72" s="164">
        <f t="shared" si="134"/>
        <v>0</v>
      </c>
      <c r="O72" s="164">
        <f t="shared" si="134"/>
        <v>0</v>
      </c>
      <c r="P72" s="164">
        <f t="shared" si="134"/>
        <v>0</v>
      </c>
      <c r="Q72" s="164">
        <f t="shared" si="134"/>
        <v>0</v>
      </c>
      <c r="R72" s="164">
        <f t="shared" si="134"/>
        <v>0</v>
      </c>
      <c r="S72" s="164">
        <f t="shared" si="134"/>
        <v>0</v>
      </c>
      <c r="T72" s="164">
        <f t="shared" si="3"/>
        <v>0</v>
      </c>
      <c r="U72" s="164">
        <f t="shared" ref="U72:AA72" si="135">SUM(U73:U75)</f>
        <v>0</v>
      </c>
      <c r="V72" s="164">
        <f t="shared" si="135"/>
        <v>0</v>
      </c>
      <c r="W72" s="164">
        <f t="shared" si="135"/>
        <v>0</v>
      </c>
      <c r="X72" s="164">
        <f t="shared" si="135"/>
        <v>0</v>
      </c>
      <c r="Y72" s="164">
        <f t="shared" si="135"/>
        <v>0</v>
      </c>
      <c r="Z72" s="164">
        <f t="shared" si="135"/>
        <v>0</v>
      </c>
      <c r="AA72" s="164">
        <f t="shared" si="135"/>
        <v>0</v>
      </c>
      <c r="AB72" s="164">
        <f t="shared" si="5"/>
        <v>0</v>
      </c>
      <c r="AC72" s="164">
        <f t="shared" ref="AC72:AI72" si="136">SUM(AC73:AC75)</f>
        <v>0</v>
      </c>
      <c r="AD72" s="164">
        <f t="shared" si="136"/>
        <v>0</v>
      </c>
      <c r="AE72" s="164">
        <f t="shared" si="136"/>
        <v>0</v>
      </c>
      <c r="AF72" s="164">
        <f t="shared" si="136"/>
        <v>1692328.112556411</v>
      </c>
      <c r="AG72" s="164">
        <f t="shared" si="136"/>
        <v>0</v>
      </c>
      <c r="AH72" s="164">
        <f t="shared" si="136"/>
        <v>0</v>
      </c>
      <c r="AI72" s="164">
        <f t="shared" si="136"/>
        <v>298646.13750995486</v>
      </c>
      <c r="AJ72" s="164">
        <f t="shared" si="7"/>
        <v>1990974.2500663658</v>
      </c>
      <c r="AK72" s="164">
        <f t="shared" ref="AK72:AQ72" si="137">SUM(AK73:AK75)</f>
        <v>0</v>
      </c>
      <c r="AL72" s="164">
        <f t="shared" si="137"/>
        <v>0</v>
      </c>
      <c r="AM72" s="164">
        <f t="shared" si="137"/>
        <v>0</v>
      </c>
      <c r="AN72" s="164">
        <f t="shared" si="137"/>
        <v>0</v>
      </c>
      <c r="AO72" s="164">
        <f t="shared" si="137"/>
        <v>0</v>
      </c>
      <c r="AP72" s="164">
        <f t="shared" si="137"/>
        <v>33182.904167772766</v>
      </c>
      <c r="AQ72" s="164">
        <f t="shared" si="137"/>
        <v>994512.87</v>
      </c>
      <c r="AR72" s="164">
        <f t="shared" si="9"/>
        <v>1027695.7741677727</v>
      </c>
      <c r="AS72" s="164">
        <f t="shared" ref="AS72:AY72" si="138">SUM(AS73:AS75)</f>
        <v>0</v>
      </c>
      <c r="AT72" s="164">
        <f t="shared" si="138"/>
        <v>0</v>
      </c>
      <c r="AU72" s="164">
        <f t="shared" si="138"/>
        <v>0</v>
      </c>
      <c r="AV72" s="164">
        <f t="shared" si="138"/>
        <v>0</v>
      </c>
      <c r="AW72" s="164">
        <f t="shared" si="138"/>
        <v>0</v>
      </c>
      <c r="AX72" s="164">
        <f t="shared" si="138"/>
        <v>33182.904167772766</v>
      </c>
      <c r="AY72" s="164">
        <f t="shared" si="138"/>
        <v>929121.31669763743</v>
      </c>
      <c r="AZ72" s="164">
        <f t="shared" si="11"/>
        <v>962304.22086541017</v>
      </c>
      <c r="BA72" s="164">
        <f t="shared" si="12"/>
        <v>3980974.2450995487</v>
      </c>
    </row>
    <row r="73" spans="1:53" ht="30.75" customHeight="1">
      <c r="A73" s="169" t="s">
        <v>283</v>
      </c>
      <c r="B73" s="170" t="s">
        <v>284</v>
      </c>
      <c r="C73" s="175"/>
      <c r="D73" s="170" t="s">
        <v>285</v>
      </c>
      <c r="E73" s="168">
        <v>0</v>
      </c>
      <c r="F73" s="168">
        <v>0</v>
      </c>
      <c r="G73" s="168">
        <v>0</v>
      </c>
      <c r="H73" s="168">
        <v>0</v>
      </c>
      <c r="I73" s="168">
        <v>0</v>
      </c>
      <c r="J73" s="168">
        <v>0</v>
      </c>
      <c r="K73" s="168">
        <v>0</v>
      </c>
      <c r="L73" s="164">
        <f t="shared" si="1"/>
        <v>0</v>
      </c>
      <c r="M73" s="168">
        <v>0</v>
      </c>
      <c r="N73" s="168">
        <v>0</v>
      </c>
      <c r="O73" s="168">
        <v>0</v>
      </c>
      <c r="P73" s="168">
        <v>0</v>
      </c>
      <c r="Q73" s="168">
        <v>0</v>
      </c>
      <c r="R73" s="168">
        <v>0</v>
      </c>
      <c r="S73" s="168">
        <v>0</v>
      </c>
      <c r="T73" s="164">
        <f t="shared" si="3"/>
        <v>0</v>
      </c>
      <c r="U73" s="168">
        <v>0</v>
      </c>
      <c r="V73" s="168">
        <v>0</v>
      </c>
      <c r="W73" s="168">
        <v>0</v>
      </c>
      <c r="X73" s="168">
        <v>0</v>
      </c>
      <c r="Y73" s="168">
        <v>0</v>
      </c>
      <c r="Z73" s="168">
        <v>0</v>
      </c>
      <c r="AA73" s="168">
        <v>0</v>
      </c>
      <c r="AB73" s="164">
        <f t="shared" si="5"/>
        <v>0</v>
      </c>
      <c r="AC73" s="168">
        <v>0</v>
      </c>
      <c r="AD73" s="168">
        <v>0</v>
      </c>
      <c r="AE73" s="168">
        <v>0</v>
      </c>
      <c r="AF73" s="168">
        <v>0</v>
      </c>
      <c r="AG73" s="168">
        <v>0</v>
      </c>
      <c r="AH73" s="168">
        <v>0</v>
      </c>
      <c r="AI73" s="168">
        <v>0</v>
      </c>
      <c r="AJ73" s="164">
        <f t="shared" si="7"/>
        <v>0</v>
      </c>
      <c r="AK73" s="168">
        <v>0</v>
      </c>
      <c r="AL73" s="168">
        <v>0</v>
      </c>
      <c r="AM73" s="168">
        <v>0</v>
      </c>
      <c r="AN73" s="168">
        <v>0</v>
      </c>
      <c r="AO73" s="168">
        <v>0</v>
      </c>
      <c r="AP73" s="168">
        <v>33182.904167772766</v>
      </c>
      <c r="AQ73" s="168">
        <v>994512.87</v>
      </c>
      <c r="AR73" s="164">
        <f t="shared" si="9"/>
        <v>1027695.7741677727</v>
      </c>
      <c r="AS73" s="168">
        <v>0</v>
      </c>
      <c r="AT73" s="168">
        <v>0</v>
      </c>
      <c r="AU73" s="168">
        <v>0</v>
      </c>
      <c r="AV73" s="168">
        <v>0</v>
      </c>
      <c r="AW73" s="168">
        <v>0</v>
      </c>
      <c r="AX73" s="168">
        <v>33182.904167772766</v>
      </c>
      <c r="AY73" s="168">
        <v>929121.31669763743</v>
      </c>
      <c r="AZ73" s="164">
        <f t="shared" si="11"/>
        <v>962304.22086541017</v>
      </c>
      <c r="BA73" s="168">
        <f t="shared" si="12"/>
        <v>1989999.9950331829</v>
      </c>
    </row>
    <row r="74" spans="1:53" ht="30.75" customHeight="1">
      <c r="A74" s="169" t="s">
        <v>286</v>
      </c>
      <c r="B74" s="170" t="s">
        <v>287</v>
      </c>
      <c r="C74" s="171" t="s">
        <v>360</v>
      </c>
      <c r="D74" s="170"/>
      <c r="E74" s="168">
        <v>0</v>
      </c>
      <c r="F74" s="168">
        <v>0</v>
      </c>
      <c r="G74" s="168">
        <v>0</v>
      </c>
      <c r="H74" s="168">
        <v>0</v>
      </c>
      <c r="I74" s="168">
        <v>0</v>
      </c>
      <c r="J74" s="168">
        <v>0</v>
      </c>
      <c r="K74" s="168">
        <v>0</v>
      </c>
      <c r="L74" s="164">
        <f t="shared" si="1"/>
        <v>0</v>
      </c>
      <c r="M74" s="168">
        <v>0</v>
      </c>
      <c r="N74" s="168">
        <v>0</v>
      </c>
      <c r="O74" s="168">
        <v>0</v>
      </c>
      <c r="P74" s="168">
        <v>0</v>
      </c>
      <c r="Q74" s="168">
        <v>0</v>
      </c>
      <c r="R74" s="168">
        <v>0</v>
      </c>
      <c r="S74" s="168">
        <v>0</v>
      </c>
      <c r="T74" s="164">
        <f t="shared" si="3"/>
        <v>0</v>
      </c>
      <c r="U74" s="168">
        <v>0</v>
      </c>
      <c r="V74" s="168">
        <v>0</v>
      </c>
      <c r="W74" s="168">
        <v>0</v>
      </c>
      <c r="X74" s="168">
        <v>0</v>
      </c>
      <c r="Y74" s="168">
        <v>0</v>
      </c>
      <c r="Z74" s="168">
        <v>0</v>
      </c>
      <c r="AA74" s="168">
        <v>0</v>
      </c>
      <c r="AB74" s="164">
        <f t="shared" si="5"/>
        <v>0</v>
      </c>
      <c r="AC74" s="168">
        <v>0</v>
      </c>
      <c r="AD74" s="168">
        <v>0</v>
      </c>
      <c r="AE74" s="168">
        <v>0</v>
      </c>
      <c r="AF74" s="168">
        <v>1692328.112556411</v>
      </c>
      <c r="AG74" s="168">
        <v>0</v>
      </c>
      <c r="AH74" s="168">
        <v>0</v>
      </c>
      <c r="AI74" s="168">
        <v>298646.13750995486</v>
      </c>
      <c r="AJ74" s="164">
        <f t="shared" si="7"/>
        <v>1990974.2500663658</v>
      </c>
      <c r="AK74" s="168">
        <v>0</v>
      </c>
      <c r="AL74" s="168">
        <v>0</v>
      </c>
      <c r="AM74" s="168">
        <v>0</v>
      </c>
      <c r="AN74" s="168">
        <v>0</v>
      </c>
      <c r="AO74" s="168">
        <v>0</v>
      </c>
      <c r="AP74" s="168">
        <v>0</v>
      </c>
      <c r="AQ74" s="168">
        <v>0</v>
      </c>
      <c r="AR74" s="164">
        <f t="shared" si="9"/>
        <v>0</v>
      </c>
      <c r="AS74" s="168">
        <v>0</v>
      </c>
      <c r="AT74" s="168">
        <v>0</v>
      </c>
      <c r="AU74" s="168">
        <v>0</v>
      </c>
      <c r="AV74" s="168">
        <v>0</v>
      </c>
      <c r="AW74" s="168">
        <v>0</v>
      </c>
      <c r="AX74" s="168">
        <v>0</v>
      </c>
      <c r="AY74" s="168">
        <v>0</v>
      </c>
      <c r="AZ74" s="164">
        <f t="shared" si="11"/>
        <v>0</v>
      </c>
      <c r="BA74" s="168">
        <f t="shared" si="12"/>
        <v>1990974.2500663658</v>
      </c>
    </row>
    <row r="75" spans="1:53" ht="30.75" customHeight="1">
      <c r="A75" s="169" t="s">
        <v>288</v>
      </c>
      <c r="B75" s="170" t="s">
        <v>289</v>
      </c>
      <c r="C75" s="171" t="s">
        <v>361</v>
      </c>
      <c r="D75" s="170"/>
      <c r="E75" s="168">
        <v>0</v>
      </c>
      <c r="F75" s="168">
        <v>0</v>
      </c>
      <c r="G75" s="168">
        <v>0</v>
      </c>
      <c r="H75" s="168">
        <v>0</v>
      </c>
      <c r="I75" s="168">
        <v>0</v>
      </c>
      <c r="J75" s="168">
        <v>0</v>
      </c>
      <c r="K75" s="168">
        <v>0</v>
      </c>
      <c r="L75" s="164">
        <f t="shared" si="1"/>
        <v>0</v>
      </c>
      <c r="M75" s="168">
        <v>0</v>
      </c>
      <c r="N75" s="168">
        <v>0</v>
      </c>
      <c r="O75" s="168">
        <v>0</v>
      </c>
      <c r="P75" s="168">
        <v>0</v>
      </c>
      <c r="Q75" s="168">
        <v>0</v>
      </c>
      <c r="R75" s="168">
        <v>0</v>
      </c>
      <c r="S75" s="168">
        <v>0</v>
      </c>
      <c r="T75" s="164">
        <f t="shared" si="3"/>
        <v>0</v>
      </c>
      <c r="U75" s="168">
        <v>0</v>
      </c>
      <c r="V75" s="168">
        <v>0</v>
      </c>
      <c r="W75" s="168">
        <v>0</v>
      </c>
      <c r="X75" s="168">
        <v>0</v>
      </c>
      <c r="Y75" s="168">
        <v>0</v>
      </c>
      <c r="Z75" s="168">
        <v>0</v>
      </c>
      <c r="AA75" s="168">
        <v>0</v>
      </c>
      <c r="AB75" s="164">
        <f t="shared" si="5"/>
        <v>0</v>
      </c>
      <c r="AC75" s="168">
        <v>0</v>
      </c>
      <c r="AD75" s="168">
        <v>0</v>
      </c>
      <c r="AE75" s="168">
        <v>0</v>
      </c>
      <c r="AF75" s="168">
        <v>0</v>
      </c>
      <c r="AG75" s="168">
        <v>0</v>
      </c>
      <c r="AH75" s="168">
        <v>0</v>
      </c>
      <c r="AI75" s="168">
        <v>0</v>
      </c>
      <c r="AJ75" s="164">
        <f t="shared" si="7"/>
        <v>0</v>
      </c>
      <c r="AK75" s="168">
        <v>0</v>
      </c>
      <c r="AL75" s="168">
        <v>0</v>
      </c>
      <c r="AM75" s="168">
        <v>0</v>
      </c>
      <c r="AN75" s="168">
        <v>0</v>
      </c>
      <c r="AO75" s="168">
        <v>0</v>
      </c>
      <c r="AP75" s="168">
        <v>0</v>
      </c>
      <c r="AQ75" s="168">
        <v>0</v>
      </c>
      <c r="AR75" s="164">
        <f t="shared" si="9"/>
        <v>0</v>
      </c>
      <c r="AS75" s="168">
        <v>0</v>
      </c>
      <c r="AT75" s="168">
        <v>0</v>
      </c>
      <c r="AU75" s="168">
        <v>0</v>
      </c>
      <c r="AV75" s="168">
        <v>0</v>
      </c>
      <c r="AW75" s="168">
        <v>0</v>
      </c>
      <c r="AX75" s="168">
        <v>0</v>
      </c>
      <c r="AY75" s="168">
        <v>0</v>
      </c>
      <c r="AZ75" s="164">
        <f t="shared" si="11"/>
        <v>0</v>
      </c>
      <c r="BA75" s="168">
        <f t="shared" si="12"/>
        <v>0</v>
      </c>
    </row>
    <row r="76" spans="1:53" ht="30.75" customHeight="1">
      <c r="A76" s="165" t="s">
        <v>290</v>
      </c>
      <c r="B76" s="257" t="s">
        <v>291</v>
      </c>
      <c r="C76" s="243"/>
      <c r="D76" s="252"/>
      <c r="E76" s="164">
        <f t="shared" ref="E76:K76" si="139">SUM(E77:E79)</f>
        <v>0</v>
      </c>
      <c r="F76" s="164">
        <f t="shared" si="139"/>
        <v>0</v>
      </c>
      <c r="G76" s="164">
        <f t="shared" si="139"/>
        <v>0</v>
      </c>
      <c r="H76" s="164">
        <f t="shared" si="139"/>
        <v>0</v>
      </c>
      <c r="I76" s="164">
        <f t="shared" si="139"/>
        <v>0</v>
      </c>
      <c r="J76" s="164">
        <f t="shared" si="139"/>
        <v>0</v>
      </c>
      <c r="K76" s="164">
        <f t="shared" si="139"/>
        <v>0</v>
      </c>
      <c r="L76" s="164">
        <f t="shared" si="1"/>
        <v>0</v>
      </c>
      <c r="M76" s="164">
        <f t="shared" ref="M76:S76" si="140">SUM(M77:M79)</f>
        <v>0</v>
      </c>
      <c r="N76" s="164">
        <f t="shared" si="140"/>
        <v>0</v>
      </c>
      <c r="O76" s="164">
        <f t="shared" si="140"/>
        <v>66365.808335545531</v>
      </c>
      <c r="P76" s="164">
        <f t="shared" si="140"/>
        <v>199097.42500663659</v>
      </c>
      <c r="Q76" s="164">
        <f t="shared" si="140"/>
        <v>0</v>
      </c>
      <c r="R76" s="164">
        <f t="shared" si="140"/>
        <v>0</v>
      </c>
      <c r="S76" s="164">
        <f t="shared" si="140"/>
        <v>0</v>
      </c>
      <c r="T76" s="164">
        <f t="shared" si="3"/>
        <v>265463.23334218212</v>
      </c>
      <c r="U76" s="164">
        <f t="shared" ref="U76:AA76" si="141">SUM(U77:U79)</f>
        <v>0</v>
      </c>
      <c r="V76" s="164">
        <f t="shared" si="141"/>
        <v>0</v>
      </c>
      <c r="W76" s="164">
        <f t="shared" si="141"/>
        <v>66365.808335545531</v>
      </c>
      <c r="X76" s="164">
        <f t="shared" si="141"/>
        <v>265463.23334218212</v>
      </c>
      <c r="Y76" s="164">
        <f t="shared" si="141"/>
        <v>0</v>
      </c>
      <c r="Z76" s="164">
        <f t="shared" si="141"/>
        <v>0</v>
      </c>
      <c r="AA76" s="164">
        <f t="shared" si="141"/>
        <v>0</v>
      </c>
      <c r="AB76" s="164">
        <f t="shared" si="5"/>
        <v>331829.04167772766</v>
      </c>
      <c r="AC76" s="164">
        <f t="shared" ref="AC76:AI76" si="142">SUM(AC77:AC79)</f>
        <v>26546.32333421821</v>
      </c>
      <c r="AD76" s="164">
        <f t="shared" si="142"/>
        <v>0</v>
      </c>
      <c r="AE76" s="164">
        <f t="shared" si="142"/>
        <v>0</v>
      </c>
      <c r="AF76" s="164">
        <f t="shared" si="142"/>
        <v>1002162.9108043537</v>
      </c>
      <c r="AG76" s="164">
        <f t="shared" si="142"/>
        <v>0</v>
      </c>
      <c r="AH76" s="164">
        <f t="shared" si="142"/>
        <v>0</v>
      </c>
      <c r="AI76" s="164">
        <f t="shared" si="142"/>
        <v>150305.92381205203</v>
      </c>
      <c r="AJ76" s="164">
        <f t="shared" si="7"/>
        <v>1179015.1579506239</v>
      </c>
      <c r="AK76" s="164">
        <f t="shared" ref="AK76:AQ76" si="143">SUM(AK77:AK79)</f>
        <v>0</v>
      </c>
      <c r="AL76" s="164">
        <f t="shared" si="143"/>
        <v>0</v>
      </c>
      <c r="AM76" s="164">
        <f t="shared" si="143"/>
        <v>0</v>
      </c>
      <c r="AN76" s="164">
        <f t="shared" si="143"/>
        <v>0</v>
      </c>
      <c r="AO76" s="164">
        <f t="shared" si="143"/>
        <v>0</v>
      </c>
      <c r="AP76" s="164">
        <f t="shared" si="143"/>
        <v>0</v>
      </c>
      <c r="AQ76" s="164">
        <f t="shared" si="143"/>
        <v>0</v>
      </c>
      <c r="AR76" s="164">
        <f t="shared" si="9"/>
        <v>0</v>
      </c>
      <c r="AS76" s="164">
        <f t="shared" ref="AS76:AY76" si="144">SUM(AS77:AS79)</f>
        <v>0</v>
      </c>
      <c r="AT76" s="164">
        <f t="shared" si="144"/>
        <v>0</v>
      </c>
      <c r="AU76" s="164">
        <f t="shared" si="144"/>
        <v>0</v>
      </c>
      <c r="AV76" s="164">
        <f t="shared" si="144"/>
        <v>0</v>
      </c>
      <c r="AW76" s="164">
        <f t="shared" si="144"/>
        <v>0</v>
      </c>
      <c r="AX76" s="164">
        <f t="shared" si="144"/>
        <v>0</v>
      </c>
      <c r="AY76" s="164">
        <f t="shared" si="144"/>
        <v>0</v>
      </c>
      <c r="AZ76" s="164">
        <f t="shared" si="11"/>
        <v>0</v>
      </c>
      <c r="BA76" s="164">
        <f t="shared" si="12"/>
        <v>1776307.4329705336</v>
      </c>
    </row>
    <row r="77" spans="1:53" ht="30.75" customHeight="1">
      <c r="A77" s="169" t="s">
        <v>294</v>
      </c>
      <c r="B77" s="170" t="s">
        <v>295</v>
      </c>
      <c r="C77" s="175"/>
      <c r="D77" s="172" t="s">
        <v>96</v>
      </c>
      <c r="E77" s="168">
        <v>0</v>
      </c>
      <c r="F77" s="168">
        <v>0</v>
      </c>
      <c r="G77" s="168">
        <v>0</v>
      </c>
      <c r="H77" s="168">
        <v>0</v>
      </c>
      <c r="I77" s="168">
        <v>0</v>
      </c>
      <c r="J77" s="168">
        <v>0</v>
      </c>
      <c r="K77" s="168">
        <v>0</v>
      </c>
      <c r="L77" s="164">
        <f t="shared" si="1"/>
        <v>0</v>
      </c>
      <c r="M77" s="168">
        <v>0</v>
      </c>
      <c r="N77" s="168">
        <v>0</v>
      </c>
      <c r="O77" s="168">
        <v>0</v>
      </c>
      <c r="P77" s="168">
        <v>0</v>
      </c>
      <c r="Q77" s="168">
        <v>0</v>
      </c>
      <c r="R77" s="168">
        <v>0</v>
      </c>
      <c r="S77" s="168">
        <v>0</v>
      </c>
      <c r="T77" s="164">
        <f t="shared" si="3"/>
        <v>0</v>
      </c>
      <c r="U77" s="168">
        <v>0</v>
      </c>
      <c r="V77" s="168">
        <v>0</v>
      </c>
      <c r="W77" s="168">
        <v>0</v>
      </c>
      <c r="X77" s="168">
        <v>0</v>
      </c>
      <c r="Y77" s="168">
        <v>0</v>
      </c>
      <c r="Z77" s="168">
        <v>0</v>
      </c>
      <c r="AA77" s="168">
        <v>0</v>
      </c>
      <c r="AB77" s="164">
        <f t="shared" si="5"/>
        <v>0</v>
      </c>
      <c r="AC77" s="168">
        <v>26546.32333421821</v>
      </c>
      <c r="AD77" s="168">
        <v>0</v>
      </c>
      <c r="AE77" s="168">
        <v>0</v>
      </c>
      <c r="AF77" s="168">
        <v>1002162.9108043537</v>
      </c>
      <c r="AG77" s="168">
        <v>0</v>
      </c>
      <c r="AH77" s="168">
        <v>0</v>
      </c>
      <c r="AI77" s="168">
        <v>150305.92381205203</v>
      </c>
      <c r="AJ77" s="164">
        <f t="shared" si="7"/>
        <v>1179015.1579506239</v>
      </c>
      <c r="AK77" s="168">
        <v>0</v>
      </c>
      <c r="AL77" s="168">
        <v>0</v>
      </c>
      <c r="AM77" s="168">
        <v>0</v>
      </c>
      <c r="AN77" s="168">
        <v>0</v>
      </c>
      <c r="AO77" s="168">
        <v>0</v>
      </c>
      <c r="AP77" s="168">
        <v>0</v>
      </c>
      <c r="AQ77" s="168">
        <v>0</v>
      </c>
      <c r="AR77" s="164">
        <f t="shared" si="9"/>
        <v>0</v>
      </c>
      <c r="AS77" s="168">
        <v>0</v>
      </c>
      <c r="AT77" s="168">
        <v>0</v>
      </c>
      <c r="AU77" s="168">
        <v>0</v>
      </c>
      <c r="AV77" s="168">
        <v>0</v>
      </c>
      <c r="AW77" s="168">
        <v>0</v>
      </c>
      <c r="AX77" s="168">
        <v>0</v>
      </c>
      <c r="AY77" s="168">
        <v>0</v>
      </c>
      <c r="AZ77" s="164">
        <f t="shared" si="11"/>
        <v>0</v>
      </c>
      <c r="BA77" s="168">
        <f t="shared" si="12"/>
        <v>1179015.1579506239</v>
      </c>
    </row>
    <row r="78" spans="1:53" ht="30.75" customHeight="1">
      <c r="A78" s="169" t="s">
        <v>296</v>
      </c>
      <c r="B78" s="170" t="s">
        <v>295</v>
      </c>
      <c r="C78" s="175"/>
      <c r="D78" s="172" t="s">
        <v>139</v>
      </c>
      <c r="E78" s="168">
        <v>0</v>
      </c>
      <c r="F78" s="168">
        <v>0</v>
      </c>
      <c r="G78" s="168">
        <v>0</v>
      </c>
      <c r="H78" s="168">
        <v>0</v>
      </c>
      <c r="I78" s="168">
        <v>0</v>
      </c>
      <c r="J78" s="168">
        <v>0</v>
      </c>
      <c r="K78" s="168">
        <v>0</v>
      </c>
      <c r="L78" s="164">
        <f t="shared" si="1"/>
        <v>0</v>
      </c>
      <c r="M78" s="168">
        <v>0</v>
      </c>
      <c r="N78" s="168">
        <v>0</v>
      </c>
      <c r="O78" s="168">
        <v>66365.808335545531</v>
      </c>
      <c r="P78" s="168">
        <v>199097.42500663659</v>
      </c>
      <c r="Q78" s="168">
        <v>0</v>
      </c>
      <c r="R78" s="168">
        <v>0</v>
      </c>
      <c r="S78" s="168">
        <v>0</v>
      </c>
      <c r="T78" s="164">
        <f t="shared" si="3"/>
        <v>265463.23334218212</v>
      </c>
      <c r="U78" s="168">
        <v>0</v>
      </c>
      <c r="V78" s="168">
        <v>0</v>
      </c>
      <c r="W78" s="168">
        <v>0</v>
      </c>
      <c r="X78" s="168">
        <v>0</v>
      </c>
      <c r="Y78" s="168">
        <v>0</v>
      </c>
      <c r="Z78" s="168">
        <v>0</v>
      </c>
      <c r="AA78" s="168">
        <v>0</v>
      </c>
      <c r="AB78" s="164">
        <f t="shared" si="5"/>
        <v>0</v>
      </c>
      <c r="AC78" s="168">
        <v>0</v>
      </c>
      <c r="AD78" s="168">
        <v>0</v>
      </c>
      <c r="AE78" s="168">
        <v>0</v>
      </c>
      <c r="AF78" s="168">
        <v>0</v>
      </c>
      <c r="AG78" s="168">
        <v>0</v>
      </c>
      <c r="AH78" s="168">
        <v>0</v>
      </c>
      <c r="AI78" s="168">
        <v>0</v>
      </c>
      <c r="AJ78" s="164">
        <f t="shared" si="7"/>
        <v>0</v>
      </c>
      <c r="AK78" s="168">
        <v>0</v>
      </c>
      <c r="AL78" s="168">
        <v>0</v>
      </c>
      <c r="AM78" s="168">
        <v>0</v>
      </c>
      <c r="AN78" s="168">
        <v>0</v>
      </c>
      <c r="AO78" s="168">
        <v>0</v>
      </c>
      <c r="AP78" s="168">
        <v>0</v>
      </c>
      <c r="AQ78" s="168">
        <v>0</v>
      </c>
      <c r="AR78" s="164">
        <f t="shared" si="9"/>
        <v>0</v>
      </c>
      <c r="AS78" s="168">
        <v>0</v>
      </c>
      <c r="AT78" s="168">
        <v>0</v>
      </c>
      <c r="AU78" s="168">
        <v>0</v>
      </c>
      <c r="AV78" s="168">
        <v>0</v>
      </c>
      <c r="AW78" s="168">
        <v>0</v>
      </c>
      <c r="AX78" s="168">
        <v>0</v>
      </c>
      <c r="AY78" s="168">
        <v>0</v>
      </c>
      <c r="AZ78" s="164">
        <f t="shared" si="11"/>
        <v>0</v>
      </c>
      <c r="BA78" s="168">
        <f t="shared" si="12"/>
        <v>265463.23334218212</v>
      </c>
    </row>
    <row r="79" spans="1:53" ht="30.75" customHeight="1">
      <c r="A79" s="169" t="s">
        <v>297</v>
      </c>
      <c r="B79" s="170" t="s">
        <v>298</v>
      </c>
      <c r="C79" s="175"/>
      <c r="D79" s="172" t="s">
        <v>139</v>
      </c>
      <c r="E79" s="168">
        <v>0</v>
      </c>
      <c r="F79" s="168">
        <v>0</v>
      </c>
      <c r="G79" s="168">
        <v>0</v>
      </c>
      <c r="H79" s="168">
        <v>0</v>
      </c>
      <c r="I79" s="168">
        <v>0</v>
      </c>
      <c r="J79" s="168">
        <v>0</v>
      </c>
      <c r="K79" s="168">
        <v>0</v>
      </c>
      <c r="L79" s="164">
        <f t="shared" si="1"/>
        <v>0</v>
      </c>
      <c r="M79" s="168">
        <v>0</v>
      </c>
      <c r="N79" s="168">
        <v>0</v>
      </c>
      <c r="O79" s="168">
        <v>0</v>
      </c>
      <c r="P79" s="168">
        <v>0</v>
      </c>
      <c r="Q79" s="168">
        <v>0</v>
      </c>
      <c r="R79" s="168">
        <v>0</v>
      </c>
      <c r="S79" s="168">
        <v>0</v>
      </c>
      <c r="T79" s="164">
        <f t="shared" si="3"/>
        <v>0</v>
      </c>
      <c r="U79" s="168">
        <v>0</v>
      </c>
      <c r="V79" s="168">
        <v>0</v>
      </c>
      <c r="W79" s="168">
        <v>66365.808335545531</v>
      </c>
      <c r="X79" s="168">
        <v>265463.23334218212</v>
      </c>
      <c r="Y79" s="168">
        <v>0</v>
      </c>
      <c r="Z79" s="168">
        <v>0</v>
      </c>
      <c r="AA79" s="168">
        <v>0</v>
      </c>
      <c r="AB79" s="164">
        <f t="shared" si="5"/>
        <v>331829.04167772766</v>
      </c>
      <c r="AC79" s="168">
        <v>0</v>
      </c>
      <c r="AD79" s="168">
        <v>0</v>
      </c>
      <c r="AE79" s="168">
        <v>0</v>
      </c>
      <c r="AF79" s="168">
        <v>0</v>
      </c>
      <c r="AG79" s="168">
        <v>0</v>
      </c>
      <c r="AH79" s="168">
        <v>0</v>
      </c>
      <c r="AI79" s="168">
        <v>0</v>
      </c>
      <c r="AJ79" s="164">
        <f t="shared" si="7"/>
        <v>0</v>
      </c>
      <c r="AK79" s="168">
        <v>0</v>
      </c>
      <c r="AL79" s="168">
        <v>0</v>
      </c>
      <c r="AM79" s="168">
        <v>0</v>
      </c>
      <c r="AN79" s="168">
        <v>0</v>
      </c>
      <c r="AO79" s="168">
        <v>0</v>
      </c>
      <c r="AP79" s="168">
        <v>0</v>
      </c>
      <c r="AQ79" s="168">
        <v>0</v>
      </c>
      <c r="AR79" s="164">
        <f t="shared" si="9"/>
        <v>0</v>
      </c>
      <c r="AS79" s="168">
        <v>0</v>
      </c>
      <c r="AT79" s="168">
        <v>0</v>
      </c>
      <c r="AU79" s="168">
        <v>0</v>
      </c>
      <c r="AV79" s="168">
        <v>0</v>
      </c>
      <c r="AW79" s="168">
        <v>0</v>
      </c>
      <c r="AX79" s="168">
        <v>0</v>
      </c>
      <c r="AY79" s="168">
        <v>0</v>
      </c>
      <c r="AZ79" s="164">
        <f t="shared" si="11"/>
        <v>0</v>
      </c>
      <c r="BA79" s="168">
        <f t="shared" si="12"/>
        <v>331829.04167772766</v>
      </c>
    </row>
    <row r="80" spans="1:53" ht="30.75" customHeight="1">
      <c r="A80" s="162" t="s">
        <v>299</v>
      </c>
      <c r="B80" s="258" t="s">
        <v>300</v>
      </c>
      <c r="C80" s="243"/>
      <c r="D80" s="252"/>
      <c r="E80" s="163">
        <f t="shared" ref="E80:K80" si="145">SUM(E81)</f>
        <v>0</v>
      </c>
      <c r="F80" s="163">
        <f t="shared" si="145"/>
        <v>0</v>
      </c>
      <c r="G80" s="163">
        <f t="shared" si="145"/>
        <v>0</v>
      </c>
      <c r="H80" s="163">
        <f t="shared" si="145"/>
        <v>0</v>
      </c>
      <c r="I80" s="163">
        <f t="shared" si="145"/>
        <v>0</v>
      </c>
      <c r="J80" s="163">
        <f t="shared" si="145"/>
        <v>0</v>
      </c>
      <c r="K80" s="163">
        <f t="shared" si="145"/>
        <v>0</v>
      </c>
      <c r="L80" s="164">
        <f t="shared" si="1"/>
        <v>0</v>
      </c>
      <c r="M80" s="163">
        <f t="shared" ref="M80:S80" si="146">SUM(M81)</f>
        <v>0</v>
      </c>
      <c r="N80" s="163">
        <f t="shared" si="146"/>
        <v>0</v>
      </c>
      <c r="O80" s="163">
        <f t="shared" si="146"/>
        <v>0</v>
      </c>
      <c r="P80" s="163">
        <f t="shared" si="146"/>
        <v>0</v>
      </c>
      <c r="Q80" s="163">
        <f t="shared" si="146"/>
        <v>0</v>
      </c>
      <c r="R80" s="163">
        <f t="shared" si="146"/>
        <v>0</v>
      </c>
      <c r="S80" s="163">
        <f t="shared" si="146"/>
        <v>0</v>
      </c>
      <c r="T80" s="164">
        <f t="shared" si="3"/>
        <v>0</v>
      </c>
      <c r="U80" s="163">
        <f t="shared" ref="U80:AA80" si="147">SUM(U81)</f>
        <v>0</v>
      </c>
      <c r="V80" s="163">
        <f t="shared" si="147"/>
        <v>0</v>
      </c>
      <c r="W80" s="163">
        <f t="shared" si="147"/>
        <v>0</v>
      </c>
      <c r="X80" s="163">
        <f t="shared" si="147"/>
        <v>221219.3611184851</v>
      </c>
      <c r="Y80" s="163">
        <f t="shared" si="147"/>
        <v>0</v>
      </c>
      <c r="Z80" s="163">
        <f t="shared" si="147"/>
        <v>0</v>
      </c>
      <c r="AA80" s="163">
        <f t="shared" si="147"/>
        <v>232280.32917440936</v>
      </c>
      <c r="AB80" s="164">
        <f t="shared" si="5"/>
        <v>453499.69029289449</v>
      </c>
      <c r="AC80" s="163">
        <f t="shared" ref="AC80:AI80" si="148">SUM(AC81)</f>
        <v>0</v>
      </c>
      <c r="AD80" s="163">
        <f t="shared" si="148"/>
        <v>0</v>
      </c>
      <c r="AE80" s="163">
        <f t="shared" si="148"/>
        <v>0</v>
      </c>
      <c r="AF80" s="163">
        <f t="shared" si="148"/>
        <v>0</v>
      </c>
      <c r="AG80" s="163">
        <f t="shared" si="148"/>
        <v>0</v>
      </c>
      <c r="AH80" s="163">
        <f t="shared" si="148"/>
        <v>0</v>
      </c>
      <c r="AI80" s="163">
        <f t="shared" si="148"/>
        <v>0</v>
      </c>
      <c r="AJ80" s="164">
        <f t="shared" si="7"/>
        <v>0</v>
      </c>
      <c r="AK80" s="163">
        <f t="shared" ref="AK80:AQ80" si="149">SUM(AK81)</f>
        <v>29643.394389877005</v>
      </c>
      <c r="AL80" s="163">
        <f t="shared" si="149"/>
        <v>0</v>
      </c>
      <c r="AM80" s="163">
        <f t="shared" si="149"/>
        <v>0</v>
      </c>
      <c r="AN80" s="163">
        <f t="shared" si="149"/>
        <v>0</v>
      </c>
      <c r="AO80" s="163">
        <f t="shared" si="149"/>
        <v>0</v>
      </c>
      <c r="AP80" s="163">
        <f t="shared" si="149"/>
        <v>0</v>
      </c>
      <c r="AQ80" s="163">
        <f t="shared" si="149"/>
        <v>0</v>
      </c>
      <c r="AR80" s="164">
        <f t="shared" si="9"/>
        <v>29643.394389877005</v>
      </c>
      <c r="AS80" s="163">
        <f t="shared" ref="AS80:AY80" si="150">SUM(AS81)</f>
        <v>0</v>
      </c>
      <c r="AT80" s="163">
        <f t="shared" si="150"/>
        <v>0</v>
      </c>
      <c r="AU80" s="163">
        <f t="shared" si="150"/>
        <v>0</v>
      </c>
      <c r="AV80" s="163">
        <f t="shared" si="150"/>
        <v>0</v>
      </c>
      <c r="AW80" s="163">
        <f t="shared" si="150"/>
        <v>0</v>
      </c>
      <c r="AX80" s="163">
        <f t="shared" si="150"/>
        <v>0</v>
      </c>
      <c r="AY80" s="163">
        <f t="shared" si="150"/>
        <v>0</v>
      </c>
      <c r="AZ80" s="164">
        <f t="shared" si="11"/>
        <v>0</v>
      </c>
      <c r="BA80" s="163">
        <f t="shared" si="12"/>
        <v>483143.08468277147</v>
      </c>
    </row>
    <row r="81" spans="1:53" ht="30.75" customHeight="1">
      <c r="A81" s="165" t="s">
        <v>303</v>
      </c>
      <c r="B81" s="257" t="s">
        <v>304</v>
      </c>
      <c r="C81" s="243"/>
      <c r="D81" s="252"/>
      <c r="E81" s="164">
        <f t="shared" ref="E81:K81" si="151">AVERAGE(E82:E84)</f>
        <v>0</v>
      </c>
      <c r="F81" s="164">
        <f t="shared" si="151"/>
        <v>0</v>
      </c>
      <c r="G81" s="164">
        <f t="shared" si="151"/>
        <v>0</v>
      </c>
      <c r="H81" s="164">
        <f t="shared" si="151"/>
        <v>0</v>
      </c>
      <c r="I81" s="164">
        <f t="shared" si="151"/>
        <v>0</v>
      </c>
      <c r="J81" s="164">
        <f t="shared" si="151"/>
        <v>0</v>
      </c>
      <c r="K81" s="164">
        <f t="shared" si="151"/>
        <v>0</v>
      </c>
      <c r="L81" s="164">
        <f t="shared" si="1"/>
        <v>0</v>
      </c>
      <c r="M81" s="164">
        <f t="shared" ref="M81:S81" si="152">AVERAGE(M82:M84)</f>
        <v>0</v>
      </c>
      <c r="N81" s="164">
        <f t="shared" si="152"/>
        <v>0</v>
      </c>
      <c r="O81" s="164">
        <f t="shared" si="152"/>
        <v>0</v>
      </c>
      <c r="P81" s="164">
        <f t="shared" si="152"/>
        <v>0</v>
      </c>
      <c r="Q81" s="164">
        <f t="shared" si="152"/>
        <v>0</v>
      </c>
      <c r="R81" s="164">
        <f t="shared" si="152"/>
        <v>0</v>
      </c>
      <c r="S81" s="164">
        <f t="shared" si="152"/>
        <v>0</v>
      </c>
      <c r="T81" s="164">
        <f t="shared" si="3"/>
        <v>0</v>
      </c>
      <c r="U81" s="164">
        <f t="shared" ref="U81:AA81" si="153">AVERAGE(U82:U84)</f>
        <v>0</v>
      </c>
      <c r="V81" s="164">
        <f t="shared" si="153"/>
        <v>0</v>
      </c>
      <c r="W81" s="164">
        <f t="shared" si="153"/>
        <v>0</v>
      </c>
      <c r="X81" s="164">
        <f t="shared" si="153"/>
        <v>221219.3611184851</v>
      </c>
      <c r="Y81" s="164">
        <f t="shared" si="153"/>
        <v>0</v>
      </c>
      <c r="Z81" s="164">
        <f t="shared" si="153"/>
        <v>0</v>
      </c>
      <c r="AA81" s="164">
        <f t="shared" si="153"/>
        <v>232280.32917440936</v>
      </c>
      <c r="AB81" s="164">
        <f t="shared" si="5"/>
        <v>453499.69029289449</v>
      </c>
      <c r="AC81" s="164">
        <f t="shared" ref="AC81:AI81" si="154">AVERAGE(AC82:AC84)</f>
        <v>0</v>
      </c>
      <c r="AD81" s="164">
        <f t="shared" si="154"/>
        <v>0</v>
      </c>
      <c r="AE81" s="164">
        <f t="shared" si="154"/>
        <v>0</v>
      </c>
      <c r="AF81" s="164">
        <f t="shared" si="154"/>
        <v>0</v>
      </c>
      <c r="AG81" s="164">
        <f t="shared" si="154"/>
        <v>0</v>
      </c>
      <c r="AH81" s="164">
        <f t="shared" si="154"/>
        <v>0</v>
      </c>
      <c r="AI81" s="164">
        <f t="shared" si="154"/>
        <v>0</v>
      </c>
      <c r="AJ81" s="164">
        <f t="shared" si="7"/>
        <v>0</v>
      </c>
      <c r="AK81" s="164">
        <f t="shared" ref="AK81:AQ81" si="155">AVERAGE(AK82:AK84)</f>
        <v>29643.394389877005</v>
      </c>
      <c r="AL81" s="164">
        <f t="shared" si="155"/>
        <v>0</v>
      </c>
      <c r="AM81" s="164">
        <f t="shared" si="155"/>
        <v>0</v>
      </c>
      <c r="AN81" s="164">
        <f t="shared" si="155"/>
        <v>0</v>
      </c>
      <c r="AO81" s="164">
        <f t="shared" si="155"/>
        <v>0</v>
      </c>
      <c r="AP81" s="164">
        <f t="shared" si="155"/>
        <v>0</v>
      </c>
      <c r="AQ81" s="164">
        <f t="shared" si="155"/>
        <v>0</v>
      </c>
      <c r="AR81" s="164">
        <f t="shared" si="9"/>
        <v>29643.394389877005</v>
      </c>
      <c r="AS81" s="164">
        <f t="shared" ref="AS81:AY81" si="156">AVERAGE(AS82:AS84)</f>
        <v>0</v>
      </c>
      <c r="AT81" s="164">
        <f t="shared" si="156"/>
        <v>0</v>
      </c>
      <c r="AU81" s="164">
        <f t="shared" si="156"/>
        <v>0</v>
      </c>
      <c r="AV81" s="164">
        <f t="shared" si="156"/>
        <v>0</v>
      </c>
      <c r="AW81" s="164">
        <f t="shared" si="156"/>
        <v>0</v>
      </c>
      <c r="AX81" s="164">
        <f t="shared" si="156"/>
        <v>0</v>
      </c>
      <c r="AY81" s="164">
        <f t="shared" si="156"/>
        <v>0</v>
      </c>
      <c r="AZ81" s="164">
        <f t="shared" si="11"/>
        <v>0</v>
      </c>
      <c r="BA81" s="164">
        <f t="shared" si="12"/>
        <v>483143.08468277147</v>
      </c>
    </row>
    <row r="82" spans="1:53" ht="30.75" customHeight="1">
      <c r="A82" s="169" t="s">
        <v>307</v>
      </c>
      <c r="B82" s="170" t="s">
        <v>308</v>
      </c>
      <c r="C82" s="175"/>
      <c r="D82" s="172" t="s">
        <v>96</v>
      </c>
      <c r="E82" s="168">
        <v>0</v>
      </c>
      <c r="F82" s="168">
        <v>0</v>
      </c>
      <c r="G82" s="168">
        <v>0</v>
      </c>
      <c r="H82" s="168">
        <v>0</v>
      </c>
      <c r="I82" s="168">
        <v>0</v>
      </c>
      <c r="J82" s="168">
        <v>0</v>
      </c>
      <c r="K82" s="168">
        <v>0</v>
      </c>
      <c r="L82" s="164">
        <f t="shared" si="1"/>
        <v>0</v>
      </c>
      <c r="M82" s="168">
        <v>0</v>
      </c>
      <c r="N82" s="168">
        <v>0</v>
      </c>
      <c r="O82" s="168">
        <v>0</v>
      </c>
      <c r="P82" s="168">
        <v>0</v>
      </c>
      <c r="Q82" s="168">
        <v>0</v>
      </c>
      <c r="R82" s="168">
        <v>0</v>
      </c>
      <c r="S82" s="168">
        <v>0</v>
      </c>
      <c r="T82" s="164">
        <f t="shared" si="3"/>
        <v>0</v>
      </c>
      <c r="U82" s="168">
        <v>0</v>
      </c>
      <c r="V82" s="168">
        <v>0</v>
      </c>
      <c r="W82" s="168">
        <v>0</v>
      </c>
      <c r="X82" s="168">
        <v>0</v>
      </c>
      <c r="Y82" s="168">
        <v>0</v>
      </c>
      <c r="Z82" s="168">
        <v>0</v>
      </c>
      <c r="AA82" s="168">
        <v>696840.98752322805</v>
      </c>
      <c r="AB82" s="164">
        <f t="shared" si="5"/>
        <v>696840.98752322805</v>
      </c>
      <c r="AC82" s="168">
        <v>0</v>
      </c>
      <c r="AD82" s="168">
        <v>0</v>
      </c>
      <c r="AE82" s="168">
        <v>0</v>
      </c>
      <c r="AF82" s="168">
        <v>0</v>
      </c>
      <c r="AG82" s="168">
        <v>0</v>
      </c>
      <c r="AH82" s="168">
        <v>0</v>
      </c>
      <c r="AI82" s="168">
        <v>0</v>
      </c>
      <c r="AJ82" s="164">
        <f t="shared" si="7"/>
        <v>0</v>
      </c>
      <c r="AK82" s="168">
        <v>0</v>
      </c>
      <c r="AL82" s="168">
        <v>0</v>
      </c>
      <c r="AM82" s="168">
        <v>0</v>
      </c>
      <c r="AN82" s="168">
        <v>0</v>
      </c>
      <c r="AO82" s="168">
        <v>0</v>
      </c>
      <c r="AP82" s="168">
        <v>0</v>
      </c>
      <c r="AQ82" s="168">
        <v>0</v>
      </c>
      <c r="AR82" s="164">
        <f t="shared" si="9"/>
        <v>0</v>
      </c>
      <c r="AS82" s="168">
        <v>0</v>
      </c>
      <c r="AT82" s="168">
        <v>0</v>
      </c>
      <c r="AU82" s="168">
        <v>0</v>
      </c>
      <c r="AV82" s="168">
        <v>0</v>
      </c>
      <c r="AW82" s="168">
        <v>0</v>
      </c>
      <c r="AX82" s="168">
        <v>0</v>
      </c>
      <c r="AY82" s="168">
        <v>0</v>
      </c>
      <c r="AZ82" s="164">
        <f t="shared" si="11"/>
        <v>0</v>
      </c>
      <c r="BA82" s="168">
        <f t="shared" si="12"/>
        <v>696840.98752322805</v>
      </c>
    </row>
    <row r="83" spans="1:53" ht="30.75" customHeight="1">
      <c r="A83" s="169" t="s">
        <v>309</v>
      </c>
      <c r="B83" s="170" t="s">
        <v>310</v>
      </c>
      <c r="C83" s="175"/>
      <c r="D83" s="170" t="s">
        <v>311</v>
      </c>
      <c r="E83" s="168">
        <v>0</v>
      </c>
      <c r="F83" s="168">
        <v>0</v>
      </c>
      <c r="G83" s="168">
        <v>0</v>
      </c>
      <c r="H83" s="168">
        <v>0</v>
      </c>
      <c r="I83" s="168">
        <v>0</v>
      </c>
      <c r="J83" s="168">
        <v>0</v>
      </c>
      <c r="K83" s="168">
        <v>0</v>
      </c>
      <c r="L83" s="164">
        <f t="shared" si="1"/>
        <v>0</v>
      </c>
      <c r="M83" s="168">
        <v>0</v>
      </c>
      <c r="N83" s="168">
        <v>0</v>
      </c>
      <c r="O83" s="168">
        <v>0</v>
      </c>
      <c r="P83" s="168">
        <v>0</v>
      </c>
      <c r="Q83" s="168">
        <v>0</v>
      </c>
      <c r="R83" s="168">
        <v>0</v>
      </c>
      <c r="S83" s="168">
        <v>0</v>
      </c>
      <c r="T83" s="164">
        <f t="shared" si="3"/>
        <v>0</v>
      </c>
      <c r="U83" s="168">
        <v>0</v>
      </c>
      <c r="V83" s="168">
        <v>0</v>
      </c>
      <c r="W83" s="168">
        <v>0</v>
      </c>
      <c r="X83" s="168">
        <v>663658.08335545531</v>
      </c>
      <c r="Y83" s="168">
        <v>0</v>
      </c>
      <c r="Z83" s="168">
        <v>0</v>
      </c>
      <c r="AA83" s="168">
        <v>0</v>
      </c>
      <c r="AB83" s="164">
        <f t="shared" si="5"/>
        <v>663658.08335545531</v>
      </c>
      <c r="AC83" s="168">
        <v>0</v>
      </c>
      <c r="AD83" s="168">
        <v>0</v>
      </c>
      <c r="AE83" s="168">
        <v>0</v>
      </c>
      <c r="AF83" s="168">
        <v>0</v>
      </c>
      <c r="AG83" s="168">
        <v>0</v>
      </c>
      <c r="AH83" s="168">
        <v>0</v>
      </c>
      <c r="AI83" s="168">
        <v>0</v>
      </c>
      <c r="AJ83" s="164">
        <f t="shared" si="7"/>
        <v>0</v>
      </c>
      <c r="AK83" s="168">
        <v>0</v>
      </c>
      <c r="AL83" s="168">
        <v>0</v>
      </c>
      <c r="AM83" s="168">
        <v>0</v>
      </c>
      <c r="AN83" s="168">
        <v>0</v>
      </c>
      <c r="AO83" s="168">
        <v>0</v>
      </c>
      <c r="AP83" s="168">
        <v>0</v>
      </c>
      <c r="AQ83" s="168">
        <v>0</v>
      </c>
      <c r="AR83" s="164">
        <f t="shared" si="9"/>
        <v>0</v>
      </c>
      <c r="AS83" s="168">
        <v>0</v>
      </c>
      <c r="AT83" s="168">
        <v>0</v>
      </c>
      <c r="AU83" s="168">
        <v>0</v>
      </c>
      <c r="AV83" s="168">
        <v>0</v>
      </c>
      <c r="AW83" s="168">
        <v>0</v>
      </c>
      <c r="AX83" s="168">
        <v>0</v>
      </c>
      <c r="AY83" s="168">
        <v>0</v>
      </c>
      <c r="AZ83" s="164">
        <f t="shared" si="11"/>
        <v>0</v>
      </c>
      <c r="BA83" s="168">
        <f t="shared" si="12"/>
        <v>663658.08335545531</v>
      </c>
    </row>
    <row r="84" spans="1:53" ht="30.75" customHeight="1">
      <c r="A84" s="169" t="s">
        <v>312</v>
      </c>
      <c r="B84" s="170" t="s">
        <v>313</v>
      </c>
      <c r="C84" s="175"/>
      <c r="D84" s="170" t="s">
        <v>188</v>
      </c>
      <c r="E84" s="168">
        <v>0</v>
      </c>
      <c r="F84" s="168">
        <v>0</v>
      </c>
      <c r="G84" s="168">
        <v>0</v>
      </c>
      <c r="H84" s="168">
        <v>0</v>
      </c>
      <c r="I84" s="168">
        <v>0</v>
      </c>
      <c r="J84" s="168">
        <v>0</v>
      </c>
      <c r="K84" s="168">
        <v>0</v>
      </c>
      <c r="L84" s="164">
        <f t="shared" si="1"/>
        <v>0</v>
      </c>
      <c r="M84" s="168">
        <v>0</v>
      </c>
      <c r="N84" s="168">
        <v>0</v>
      </c>
      <c r="O84" s="168">
        <v>0</v>
      </c>
      <c r="P84" s="168">
        <v>0</v>
      </c>
      <c r="Q84" s="168">
        <v>0</v>
      </c>
      <c r="R84" s="168">
        <v>0</v>
      </c>
      <c r="S84" s="168">
        <v>0</v>
      </c>
      <c r="T84" s="164">
        <f t="shared" si="3"/>
        <v>0</v>
      </c>
      <c r="U84" s="168">
        <v>0</v>
      </c>
      <c r="V84" s="168">
        <v>0</v>
      </c>
      <c r="W84" s="168">
        <v>0</v>
      </c>
      <c r="X84" s="168">
        <v>0</v>
      </c>
      <c r="Y84" s="168">
        <v>0</v>
      </c>
      <c r="Z84" s="168">
        <v>0</v>
      </c>
      <c r="AA84" s="168">
        <v>0</v>
      </c>
      <c r="AB84" s="164">
        <f t="shared" si="5"/>
        <v>0</v>
      </c>
      <c r="AC84" s="168">
        <v>0</v>
      </c>
      <c r="AD84" s="168">
        <v>0</v>
      </c>
      <c r="AE84" s="168">
        <v>0</v>
      </c>
      <c r="AF84" s="168">
        <v>0</v>
      </c>
      <c r="AG84" s="168">
        <v>0</v>
      </c>
      <c r="AH84" s="168">
        <v>0</v>
      </c>
      <c r="AI84" s="168">
        <v>0</v>
      </c>
      <c r="AJ84" s="164">
        <f t="shared" si="7"/>
        <v>0</v>
      </c>
      <c r="AK84" s="168">
        <v>88930.183169631011</v>
      </c>
      <c r="AL84" s="168">
        <v>0</v>
      </c>
      <c r="AM84" s="168">
        <v>0</v>
      </c>
      <c r="AN84" s="168">
        <v>0</v>
      </c>
      <c r="AO84" s="168">
        <v>0</v>
      </c>
      <c r="AP84" s="168">
        <v>0</v>
      </c>
      <c r="AQ84" s="168">
        <v>0</v>
      </c>
      <c r="AR84" s="164">
        <f t="shared" si="9"/>
        <v>88930.183169631011</v>
      </c>
      <c r="AS84" s="168">
        <v>0</v>
      </c>
      <c r="AT84" s="168">
        <v>0</v>
      </c>
      <c r="AU84" s="168">
        <v>0</v>
      </c>
      <c r="AV84" s="168">
        <v>0</v>
      </c>
      <c r="AW84" s="168">
        <v>0</v>
      </c>
      <c r="AX84" s="168">
        <v>0</v>
      </c>
      <c r="AY84" s="168">
        <v>0</v>
      </c>
      <c r="AZ84" s="164">
        <f t="shared" si="11"/>
        <v>0</v>
      </c>
      <c r="BA84" s="168">
        <f t="shared" si="12"/>
        <v>88930.183169631011</v>
      </c>
    </row>
    <row r="85" spans="1:53" ht="30.75" customHeight="1">
      <c r="A85" s="162" t="s">
        <v>314</v>
      </c>
      <c r="B85" s="258" t="s">
        <v>315</v>
      </c>
      <c r="C85" s="243"/>
      <c r="D85" s="252"/>
      <c r="E85" s="163">
        <f t="shared" ref="E85:K85" si="157">SUM(E86,E89)</f>
        <v>0</v>
      </c>
      <c r="F85" s="163">
        <f t="shared" si="157"/>
        <v>0</v>
      </c>
      <c r="G85" s="163">
        <f t="shared" si="157"/>
        <v>0</v>
      </c>
      <c r="H85" s="163">
        <f t="shared" si="157"/>
        <v>0</v>
      </c>
      <c r="I85" s="163">
        <f t="shared" si="157"/>
        <v>0</v>
      </c>
      <c r="J85" s="163">
        <f t="shared" si="157"/>
        <v>0</v>
      </c>
      <c r="K85" s="163">
        <f t="shared" si="157"/>
        <v>0</v>
      </c>
      <c r="L85" s="164">
        <f t="shared" si="1"/>
        <v>0</v>
      </c>
      <c r="M85" s="163">
        <f t="shared" ref="M85:S85" si="158">SUM(M86,M89)</f>
        <v>0</v>
      </c>
      <c r="N85" s="163">
        <f t="shared" si="158"/>
        <v>0</v>
      </c>
      <c r="O85" s="163">
        <f t="shared" si="158"/>
        <v>0</v>
      </c>
      <c r="P85" s="163">
        <f t="shared" si="158"/>
        <v>1223752.3228032917</v>
      </c>
      <c r="Q85" s="163">
        <f t="shared" si="158"/>
        <v>0</v>
      </c>
      <c r="R85" s="163">
        <f t="shared" si="158"/>
        <v>0</v>
      </c>
      <c r="S85" s="163">
        <f t="shared" si="158"/>
        <v>199097.42500663659</v>
      </c>
      <c r="T85" s="164">
        <f t="shared" si="3"/>
        <v>1422849.7478099284</v>
      </c>
      <c r="U85" s="163">
        <f t="shared" ref="U85:AA85" si="159">SUM(U86,U89)</f>
        <v>0</v>
      </c>
      <c r="V85" s="163">
        <f t="shared" si="159"/>
        <v>0</v>
      </c>
      <c r="W85" s="163">
        <f t="shared" si="159"/>
        <v>0</v>
      </c>
      <c r="X85" s="163">
        <f t="shared" si="159"/>
        <v>1128218.741704274</v>
      </c>
      <c r="Y85" s="163">
        <f t="shared" si="159"/>
        <v>0</v>
      </c>
      <c r="Z85" s="163">
        <f t="shared" si="159"/>
        <v>0</v>
      </c>
      <c r="AA85" s="163">
        <f t="shared" si="159"/>
        <v>199097.42500663659</v>
      </c>
      <c r="AB85" s="164">
        <f t="shared" si="5"/>
        <v>1327316.1667109106</v>
      </c>
      <c r="AC85" s="163">
        <f t="shared" ref="AC85:AI85" si="160">SUM(AC86,AC89)</f>
        <v>0</v>
      </c>
      <c r="AD85" s="163">
        <f t="shared" si="160"/>
        <v>0</v>
      </c>
      <c r="AE85" s="163">
        <f t="shared" si="160"/>
        <v>663658.08335545531</v>
      </c>
      <c r="AF85" s="163">
        <f t="shared" si="160"/>
        <v>1128218.741704274</v>
      </c>
      <c r="AG85" s="163">
        <f t="shared" si="160"/>
        <v>0</v>
      </c>
      <c r="AH85" s="163">
        <f t="shared" si="160"/>
        <v>0</v>
      </c>
      <c r="AI85" s="163">
        <f t="shared" si="160"/>
        <v>199097.42500663659</v>
      </c>
      <c r="AJ85" s="164">
        <f t="shared" si="7"/>
        <v>1990974.2500663658</v>
      </c>
      <c r="AK85" s="163">
        <f t="shared" ref="AK85:AQ85" si="161">SUM(AK86,AK89)</f>
        <v>132731.61667109106</v>
      </c>
      <c r="AL85" s="163">
        <f t="shared" si="161"/>
        <v>0</v>
      </c>
      <c r="AM85" s="163">
        <f t="shared" si="161"/>
        <v>66365.808335545531</v>
      </c>
      <c r="AN85" s="163">
        <f t="shared" si="161"/>
        <v>2256437.4834085479</v>
      </c>
      <c r="AO85" s="163">
        <f t="shared" si="161"/>
        <v>0</v>
      </c>
      <c r="AP85" s="163">
        <f t="shared" si="161"/>
        <v>0</v>
      </c>
      <c r="AQ85" s="163">
        <f t="shared" si="161"/>
        <v>862755.50836209184</v>
      </c>
      <c r="AR85" s="164">
        <f t="shared" si="9"/>
        <v>3318290.4167772764</v>
      </c>
      <c r="AS85" s="163">
        <f t="shared" ref="AS85:AY85" si="162">SUM(AS86,AS89)</f>
        <v>0</v>
      </c>
      <c r="AT85" s="163">
        <f t="shared" si="162"/>
        <v>0</v>
      </c>
      <c r="AU85" s="163">
        <f t="shared" si="162"/>
        <v>0</v>
      </c>
      <c r="AV85" s="163">
        <f t="shared" si="162"/>
        <v>0</v>
      </c>
      <c r="AW85" s="163">
        <f t="shared" si="162"/>
        <v>0</v>
      </c>
      <c r="AX85" s="163">
        <f t="shared" si="162"/>
        <v>0</v>
      </c>
      <c r="AY85" s="163">
        <f t="shared" si="162"/>
        <v>0</v>
      </c>
      <c r="AZ85" s="164">
        <f t="shared" si="11"/>
        <v>0</v>
      </c>
      <c r="BA85" s="163">
        <f t="shared" si="12"/>
        <v>8059430.5813644808</v>
      </c>
    </row>
    <row r="86" spans="1:53" ht="30.75" customHeight="1">
      <c r="A86" s="165" t="s">
        <v>320</v>
      </c>
      <c r="B86" s="257" t="s">
        <v>321</v>
      </c>
      <c r="C86" s="243"/>
      <c r="D86" s="252"/>
      <c r="E86" s="164">
        <f t="shared" ref="E86:K86" si="163">SUM(E87:E88)</f>
        <v>0</v>
      </c>
      <c r="F86" s="164">
        <f t="shared" si="163"/>
        <v>0</v>
      </c>
      <c r="G86" s="164">
        <f t="shared" si="163"/>
        <v>0</v>
      </c>
      <c r="H86" s="164">
        <f t="shared" si="163"/>
        <v>0</v>
      </c>
      <c r="I86" s="164">
        <f t="shared" si="163"/>
        <v>0</v>
      </c>
      <c r="J86" s="164">
        <f t="shared" si="163"/>
        <v>0</v>
      </c>
      <c r="K86" s="164">
        <f t="shared" si="163"/>
        <v>0</v>
      </c>
      <c r="L86" s="164">
        <f t="shared" si="1"/>
        <v>0</v>
      </c>
      <c r="M86" s="164">
        <f t="shared" ref="M86:S86" si="164">SUM(M87:M88)</f>
        <v>0</v>
      </c>
      <c r="N86" s="164">
        <f t="shared" si="164"/>
        <v>0</v>
      </c>
      <c r="O86" s="164">
        <f t="shared" si="164"/>
        <v>0</v>
      </c>
      <c r="P86" s="164">
        <f t="shared" si="164"/>
        <v>95533.581099017785</v>
      </c>
      <c r="Q86" s="164">
        <f t="shared" si="164"/>
        <v>0</v>
      </c>
      <c r="R86" s="164">
        <f t="shared" si="164"/>
        <v>0</v>
      </c>
      <c r="S86" s="164">
        <f t="shared" si="164"/>
        <v>0</v>
      </c>
      <c r="T86" s="164">
        <f t="shared" si="3"/>
        <v>95533.581099017785</v>
      </c>
      <c r="U86" s="164">
        <f t="shared" ref="U86:AA86" si="165">SUM(U87:U88)</f>
        <v>0</v>
      </c>
      <c r="V86" s="164">
        <f t="shared" si="165"/>
        <v>0</v>
      </c>
      <c r="W86" s="164">
        <f t="shared" si="165"/>
        <v>0</v>
      </c>
      <c r="X86" s="164">
        <f t="shared" si="165"/>
        <v>0</v>
      </c>
      <c r="Y86" s="164">
        <f t="shared" si="165"/>
        <v>0</v>
      </c>
      <c r="Z86" s="164">
        <f t="shared" si="165"/>
        <v>0</v>
      </c>
      <c r="AA86" s="164">
        <f t="shared" si="165"/>
        <v>0</v>
      </c>
      <c r="AB86" s="164">
        <f t="shared" si="5"/>
        <v>0</v>
      </c>
      <c r="AC86" s="164">
        <f t="shared" ref="AC86:AI86" si="166">SUM(AC87:AC88)</f>
        <v>0</v>
      </c>
      <c r="AD86" s="164">
        <f t="shared" si="166"/>
        <v>0</v>
      </c>
      <c r="AE86" s="164">
        <f t="shared" si="166"/>
        <v>663658.08335545531</v>
      </c>
      <c r="AF86" s="164">
        <f t="shared" si="166"/>
        <v>0</v>
      </c>
      <c r="AG86" s="164">
        <f t="shared" si="166"/>
        <v>0</v>
      </c>
      <c r="AH86" s="164">
        <f t="shared" si="166"/>
        <v>0</v>
      </c>
      <c r="AI86" s="164">
        <f t="shared" si="166"/>
        <v>0</v>
      </c>
      <c r="AJ86" s="164">
        <f t="shared" si="7"/>
        <v>663658.08335545531</v>
      </c>
      <c r="AK86" s="164">
        <f t="shared" ref="AK86:AQ86" si="167">SUM(AK87:AK88)</f>
        <v>0</v>
      </c>
      <c r="AL86" s="164">
        <f t="shared" si="167"/>
        <v>0</v>
      </c>
      <c r="AM86" s="164">
        <f t="shared" si="167"/>
        <v>0</v>
      </c>
      <c r="AN86" s="164">
        <f t="shared" si="167"/>
        <v>0</v>
      </c>
      <c r="AO86" s="164">
        <f t="shared" si="167"/>
        <v>0</v>
      </c>
      <c r="AP86" s="164">
        <f t="shared" si="167"/>
        <v>0</v>
      </c>
      <c r="AQ86" s="164">
        <f t="shared" si="167"/>
        <v>0</v>
      </c>
      <c r="AR86" s="164">
        <f t="shared" si="9"/>
        <v>0</v>
      </c>
      <c r="AS86" s="164">
        <f t="shared" ref="AS86:AY86" si="168">SUM(AS87:AS88)</f>
        <v>0</v>
      </c>
      <c r="AT86" s="164">
        <f t="shared" si="168"/>
        <v>0</v>
      </c>
      <c r="AU86" s="164">
        <f t="shared" si="168"/>
        <v>0</v>
      </c>
      <c r="AV86" s="164">
        <f t="shared" si="168"/>
        <v>0</v>
      </c>
      <c r="AW86" s="164">
        <f t="shared" si="168"/>
        <v>0</v>
      </c>
      <c r="AX86" s="164">
        <f t="shared" si="168"/>
        <v>0</v>
      </c>
      <c r="AY86" s="164">
        <f t="shared" si="168"/>
        <v>0</v>
      </c>
      <c r="AZ86" s="164">
        <f t="shared" si="11"/>
        <v>0</v>
      </c>
      <c r="BA86" s="164">
        <f t="shared" si="12"/>
        <v>759191.66445447307</v>
      </c>
    </row>
    <row r="87" spans="1:53" ht="30.75" customHeight="1">
      <c r="A87" s="169" t="s">
        <v>324</v>
      </c>
      <c r="B87" s="170" t="s">
        <v>325</v>
      </c>
      <c r="C87" s="175"/>
      <c r="D87" s="170" t="s">
        <v>96</v>
      </c>
      <c r="E87" s="168">
        <v>0</v>
      </c>
      <c r="F87" s="168">
        <v>0</v>
      </c>
      <c r="G87" s="168">
        <v>0</v>
      </c>
      <c r="H87" s="168">
        <v>0</v>
      </c>
      <c r="I87" s="168">
        <v>0</v>
      </c>
      <c r="J87" s="168">
        <v>0</v>
      </c>
      <c r="K87" s="168">
        <v>0</v>
      </c>
      <c r="L87" s="164">
        <f t="shared" si="1"/>
        <v>0</v>
      </c>
      <c r="M87" s="168">
        <v>0</v>
      </c>
      <c r="N87" s="168">
        <v>0</v>
      </c>
      <c r="O87" s="168">
        <v>0</v>
      </c>
      <c r="P87" s="168">
        <v>0</v>
      </c>
      <c r="Q87" s="168">
        <v>0</v>
      </c>
      <c r="R87" s="168">
        <v>0</v>
      </c>
      <c r="S87" s="168">
        <v>0</v>
      </c>
      <c r="T87" s="164">
        <f t="shared" si="3"/>
        <v>0</v>
      </c>
      <c r="U87" s="168">
        <v>0</v>
      </c>
      <c r="V87" s="168">
        <v>0</v>
      </c>
      <c r="W87" s="168">
        <v>0</v>
      </c>
      <c r="X87" s="168">
        <v>0</v>
      </c>
      <c r="Y87" s="168">
        <v>0</v>
      </c>
      <c r="Z87" s="168">
        <v>0</v>
      </c>
      <c r="AA87" s="168">
        <v>0</v>
      </c>
      <c r="AB87" s="164">
        <f t="shared" si="5"/>
        <v>0</v>
      </c>
      <c r="AC87" s="168">
        <v>0</v>
      </c>
      <c r="AD87" s="168">
        <v>0</v>
      </c>
      <c r="AE87" s="168">
        <v>663658.08335545531</v>
      </c>
      <c r="AF87" s="168">
        <v>0</v>
      </c>
      <c r="AG87" s="168">
        <v>0</v>
      </c>
      <c r="AH87" s="168">
        <v>0</v>
      </c>
      <c r="AI87" s="168">
        <v>0</v>
      </c>
      <c r="AJ87" s="164">
        <f t="shared" si="7"/>
        <v>663658.08335545531</v>
      </c>
      <c r="AK87" s="168">
        <v>0</v>
      </c>
      <c r="AL87" s="168">
        <v>0</v>
      </c>
      <c r="AM87" s="168">
        <v>0</v>
      </c>
      <c r="AN87" s="168">
        <v>0</v>
      </c>
      <c r="AO87" s="168">
        <v>0</v>
      </c>
      <c r="AP87" s="168">
        <v>0</v>
      </c>
      <c r="AQ87" s="168">
        <v>0</v>
      </c>
      <c r="AR87" s="164">
        <f t="shared" si="9"/>
        <v>0</v>
      </c>
      <c r="AS87" s="168">
        <v>0</v>
      </c>
      <c r="AT87" s="168">
        <v>0</v>
      </c>
      <c r="AU87" s="168">
        <v>0</v>
      </c>
      <c r="AV87" s="168">
        <v>0</v>
      </c>
      <c r="AW87" s="168">
        <v>0</v>
      </c>
      <c r="AX87" s="168">
        <v>0</v>
      </c>
      <c r="AY87" s="168">
        <v>0</v>
      </c>
      <c r="AZ87" s="164">
        <f t="shared" si="11"/>
        <v>0</v>
      </c>
      <c r="BA87" s="168">
        <f t="shared" si="12"/>
        <v>663658.08335545531</v>
      </c>
    </row>
    <row r="88" spans="1:53" ht="30.75" customHeight="1">
      <c r="A88" s="169" t="s">
        <v>326</v>
      </c>
      <c r="B88" s="170" t="s">
        <v>327</v>
      </c>
      <c r="C88" s="175" t="s">
        <v>362</v>
      </c>
      <c r="D88" s="170" t="s">
        <v>328</v>
      </c>
      <c r="E88" s="168">
        <v>0</v>
      </c>
      <c r="F88" s="168">
        <v>0</v>
      </c>
      <c r="G88" s="168">
        <v>0</v>
      </c>
      <c r="H88" s="168">
        <v>0</v>
      </c>
      <c r="I88" s="168">
        <v>0</v>
      </c>
      <c r="J88" s="168">
        <v>0</v>
      </c>
      <c r="K88" s="168">
        <v>0</v>
      </c>
      <c r="L88" s="164">
        <f t="shared" si="1"/>
        <v>0</v>
      </c>
      <c r="M88" s="168">
        <v>0</v>
      </c>
      <c r="N88" s="168">
        <v>0</v>
      </c>
      <c r="O88" s="168">
        <v>0</v>
      </c>
      <c r="P88" s="168">
        <v>95533.581099017785</v>
      </c>
      <c r="Q88" s="168">
        <v>0</v>
      </c>
      <c r="R88" s="168">
        <v>0</v>
      </c>
      <c r="S88" s="168">
        <v>0</v>
      </c>
      <c r="T88" s="164">
        <f t="shared" si="3"/>
        <v>95533.581099017785</v>
      </c>
      <c r="U88" s="168">
        <v>0</v>
      </c>
      <c r="V88" s="168">
        <v>0</v>
      </c>
      <c r="W88" s="168">
        <v>0</v>
      </c>
      <c r="X88" s="168">
        <v>0</v>
      </c>
      <c r="Y88" s="168">
        <v>0</v>
      </c>
      <c r="Z88" s="168">
        <v>0</v>
      </c>
      <c r="AA88" s="168">
        <v>0</v>
      </c>
      <c r="AB88" s="164">
        <f t="shared" si="5"/>
        <v>0</v>
      </c>
      <c r="AC88" s="168">
        <v>0</v>
      </c>
      <c r="AD88" s="168">
        <v>0</v>
      </c>
      <c r="AE88" s="168">
        <v>0</v>
      </c>
      <c r="AF88" s="168">
        <v>0</v>
      </c>
      <c r="AG88" s="168">
        <v>0</v>
      </c>
      <c r="AH88" s="168">
        <v>0</v>
      </c>
      <c r="AI88" s="168">
        <v>0</v>
      </c>
      <c r="AJ88" s="164">
        <f t="shared" si="7"/>
        <v>0</v>
      </c>
      <c r="AK88" s="168">
        <v>0</v>
      </c>
      <c r="AL88" s="168">
        <v>0</v>
      </c>
      <c r="AM88" s="168">
        <v>0</v>
      </c>
      <c r="AN88" s="168">
        <v>0</v>
      </c>
      <c r="AO88" s="168">
        <v>0</v>
      </c>
      <c r="AP88" s="168">
        <v>0</v>
      </c>
      <c r="AQ88" s="168">
        <v>0</v>
      </c>
      <c r="AR88" s="164">
        <f t="shared" si="9"/>
        <v>0</v>
      </c>
      <c r="AS88" s="168">
        <v>0</v>
      </c>
      <c r="AT88" s="168">
        <v>0</v>
      </c>
      <c r="AU88" s="168">
        <v>0</v>
      </c>
      <c r="AV88" s="168">
        <v>0</v>
      </c>
      <c r="AW88" s="168">
        <v>0</v>
      </c>
      <c r="AX88" s="168">
        <v>0</v>
      </c>
      <c r="AY88" s="168">
        <v>0</v>
      </c>
      <c r="AZ88" s="164">
        <f t="shared" si="11"/>
        <v>0</v>
      </c>
      <c r="BA88" s="168">
        <f t="shared" si="12"/>
        <v>95533.581099017785</v>
      </c>
    </row>
    <row r="89" spans="1:53" ht="30.75" customHeight="1">
      <c r="A89" s="176" t="s">
        <v>329</v>
      </c>
      <c r="B89" s="259" t="s">
        <v>330</v>
      </c>
      <c r="C89" s="251"/>
      <c r="D89" s="260"/>
      <c r="E89" s="177">
        <f t="shared" ref="E89:K89" si="169">SUM(E90:E91)</f>
        <v>0</v>
      </c>
      <c r="F89" s="177">
        <f t="shared" si="169"/>
        <v>0</v>
      </c>
      <c r="G89" s="177">
        <f t="shared" si="169"/>
        <v>0</v>
      </c>
      <c r="H89" s="177">
        <f t="shared" si="169"/>
        <v>0</v>
      </c>
      <c r="I89" s="177">
        <f t="shared" si="169"/>
        <v>0</v>
      </c>
      <c r="J89" s="177">
        <f t="shared" si="169"/>
        <v>0</v>
      </c>
      <c r="K89" s="177">
        <f t="shared" si="169"/>
        <v>0</v>
      </c>
      <c r="L89" s="177">
        <f t="shared" si="1"/>
        <v>0</v>
      </c>
      <c r="M89" s="177">
        <f t="shared" ref="M89:S89" si="170">SUM(M90:M91)</f>
        <v>0</v>
      </c>
      <c r="N89" s="177">
        <f t="shared" si="170"/>
        <v>0</v>
      </c>
      <c r="O89" s="177">
        <f t="shared" si="170"/>
        <v>0</v>
      </c>
      <c r="P89" s="177">
        <f t="shared" si="170"/>
        <v>1128218.741704274</v>
      </c>
      <c r="Q89" s="177">
        <f t="shared" si="170"/>
        <v>0</v>
      </c>
      <c r="R89" s="177">
        <f t="shared" si="170"/>
        <v>0</v>
      </c>
      <c r="S89" s="177">
        <f t="shared" si="170"/>
        <v>199097.42500663659</v>
      </c>
      <c r="T89" s="177">
        <f t="shared" si="3"/>
        <v>1327316.1667109106</v>
      </c>
      <c r="U89" s="177">
        <f t="shared" ref="U89:AA89" si="171">SUM(U90:U91)</f>
        <v>0</v>
      </c>
      <c r="V89" s="177">
        <f t="shared" si="171"/>
        <v>0</v>
      </c>
      <c r="W89" s="177">
        <f t="shared" si="171"/>
        <v>0</v>
      </c>
      <c r="X89" s="177">
        <f t="shared" si="171"/>
        <v>1128218.741704274</v>
      </c>
      <c r="Y89" s="177">
        <f t="shared" si="171"/>
        <v>0</v>
      </c>
      <c r="Z89" s="177">
        <f t="shared" si="171"/>
        <v>0</v>
      </c>
      <c r="AA89" s="177">
        <f t="shared" si="171"/>
        <v>199097.42500663659</v>
      </c>
      <c r="AB89" s="177">
        <f t="shared" si="5"/>
        <v>1327316.1667109106</v>
      </c>
      <c r="AC89" s="177">
        <f t="shared" ref="AC89:AI89" si="172">SUM(AC90:AC91)</f>
        <v>0</v>
      </c>
      <c r="AD89" s="177">
        <f t="shared" si="172"/>
        <v>0</v>
      </c>
      <c r="AE89" s="177">
        <f t="shared" si="172"/>
        <v>0</v>
      </c>
      <c r="AF89" s="177">
        <f t="shared" si="172"/>
        <v>1128218.741704274</v>
      </c>
      <c r="AG89" s="177">
        <f t="shared" si="172"/>
        <v>0</v>
      </c>
      <c r="AH89" s="177">
        <f t="shared" si="172"/>
        <v>0</v>
      </c>
      <c r="AI89" s="177">
        <f t="shared" si="172"/>
        <v>199097.42500663659</v>
      </c>
      <c r="AJ89" s="177">
        <f t="shared" si="7"/>
        <v>1327316.1667109106</v>
      </c>
      <c r="AK89" s="177">
        <f t="shared" ref="AK89:AQ89" si="173">SUM(AK90:AK91)</f>
        <v>132731.61667109106</v>
      </c>
      <c r="AL89" s="177">
        <f t="shared" si="173"/>
        <v>0</v>
      </c>
      <c r="AM89" s="177">
        <f t="shared" si="173"/>
        <v>66365.808335545531</v>
      </c>
      <c r="AN89" s="177">
        <f t="shared" si="173"/>
        <v>2256437.4834085479</v>
      </c>
      <c r="AO89" s="177">
        <f t="shared" si="173"/>
        <v>0</v>
      </c>
      <c r="AP89" s="177">
        <f t="shared" si="173"/>
        <v>0</v>
      </c>
      <c r="AQ89" s="177">
        <f t="shared" si="173"/>
        <v>862755.50836209184</v>
      </c>
      <c r="AR89" s="177">
        <f t="shared" si="9"/>
        <v>3318290.4167772764</v>
      </c>
      <c r="AS89" s="177">
        <f t="shared" ref="AS89:AY89" si="174">SUM(AS90:AS91)</f>
        <v>0</v>
      </c>
      <c r="AT89" s="177">
        <f t="shared" si="174"/>
        <v>0</v>
      </c>
      <c r="AU89" s="177">
        <f t="shared" si="174"/>
        <v>0</v>
      </c>
      <c r="AV89" s="177">
        <f t="shared" si="174"/>
        <v>0</v>
      </c>
      <c r="AW89" s="177">
        <f t="shared" si="174"/>
        <v>0</v>
      </c>
      <c r="AX89" s="177">
        <f t="shared" si="174"/>
        <v>0</v>
      </c>
      <c r="AY89" s="177">
        <f t="shared" si="174"/>
        <v>0</v>
      </c>
      <c r="AZ89" s="177">
        <f t="shared" si="11"/>
        <v>0</v>
      </c>
      <c r="BA89" s="177">
        <f t="shared" si="12"/>
        <v>7300238.9169100076</v>
      </c>
    </row>
    <row r="90" spans="1:53" ht="30.75" customHeight="1">
      <c r="A90" s="166" t="s">
        <v>333</v>
      </c>
      <c r="B90" s="178" t="s">
        <v>334</v>
      </c>
      <c r="C90" s="7"/>
      <c r="D90" s="178" t="s">
        <v>96</v>
      </c>
      <c r="E90" s="179">
        <v>0</v>
      </c>
      <c r="F90" s="179">
        <v>0</v>
      </c>
      <c r="G90" s="179">
        <v>0</v>
      </c>
      <c r="H90" s="179">
        <v>0</v>
      </c>
      <c r="I90" s="179">
        <v>0</v>
      </c>
      <c r="J90" s="179">
        <v>0</v>
      </c>
      <c r="K90" s="179">
        <v>0</v>
      </c>
      <c r="L90" s="180">
        <f t="shared" si="1"/>
        <v>0</v>
      </c>
      <c r="M90" s="179">
        <v>0</v>
      </c>
      <c r="N90" s="179">
        <v>0</v>
      </c>
      <c r="O90" s="179">
        <v>0</v>
      </c>
      <c r="P90" s="179">
        <v>1128218.741704274</v>
      </c>
      <c r="Q90" s="179">
        <v>0</v>
      </c>
      <c r="R90" s="179">
        <v>0</v>
      </c>
      <c r="S90" s="179">
        <v>199097.42500663659</v>
      </c>
      <c r="T90" s="180">
        <f t="shared" si="3"/>
        <v>1327316.1667109106</v>
      </c>
      <c r="U90" s="179">
        <v>0</v>
      </c>
      <c r="V90" s="179">
        <v>0</v>
      </c>
      <c r="W90" s="179">
        <v>0</v>
      </c>
      <c r="X90" s="179">
        <v>1128218.741704274</v>
      </c>
      <c r="Y90" s="179">
        <v>0</v>
      </c>
      <c r="Z90" s="179">
        <v>0</v>
      </c>
      <c r="AA90" s="179">
        <v>199097.42500663659</v>
      </c>
      <c r="AB90" s="180">
        <f t="shared" si="5"/>
        <v>1327316.1667109106</v>
      </c>
      <c r="AC90" s="179">
        <v>0</v>
      </c>
      <c r="AD90" s="179">
        <v>0</v>
      </c>
      <c r="AE90" s="179">
        <v>0</v>
      </c>
      <c r="AF90" s="179">
        <v>1128218.741704274</v>
      </c>
      <c r="AG90" s="179">
        <v>0</v>
      </c>
      <c r="AH90" s="179">
        <v>0</v>
      </c>
      <c r="AI90" s="179">
        <v>199097.42500663659</v>
      </c>
      <c r="AJ90" s="180">
        <f t="shared" si="7"/>
        <v>1327316.1667109106</v>
      </c>
      <c r="AK90" s="179">
        <v>0</v>
      </c>
      <c r="AL90" s="179">
        <v>0</v>
      </c>
      <c r="AM90" s="179">
        <v>0</v>
      </c>
      <c r="AN90" s="179">
        <v>0</v>
      </c>
      <c r="AO90" s="179">
        <v>0</v>
      </c>
      <c r="AP90" s="179">
        <v>0</v>
      </c>
      <c r="AQ90" s="179">
        <v>0</v>
      </c>
      <c r="AR90" s="180">
        <f t="shared" si="9"/>
        <v>0</v>
      </c>
      <c r="AS90" s="179">
        <v>0</v>
      </c>
      <c r="AT90" s="179">
        <v>0</v>
      </c>
      <c r="AU90" s="179">
        <v>0</v>
      </c>
      <c r="AV90" s="179">
        <v>0</v>
      </c>
      <c r="AW90" s="179">
        <v>0</v>
      </c>
      <c r="AX90" s="179">
        <v>0</v>
      </c>
      <c r="AY90" s="179">
        <v>0</v>
      </c>
      <c r="AZ90" s="180">
        <f t="shared" si="11"/>
        <v>0</v>
      </c>
      <c r="BA90" s="179">
        <f t="shared" si="12"/>
        <v>3981948.5001327321</v>
      </c>
    </row>
    <row r="91" spans="1:53" ht="30.75" customHeight="1">
      <c r="A91" s="166" t="s">
        <v>335</v>
      </c>
      <c r="B91" s="178" t="s">
        <v>336</v>
      </c>
      <c r="C91" s="7"/>
      <c r="D91" s="178" t="s">
        <v>96</v>
      </c>
      <c r="E91" s="179">
        <v>0</v>
      </c>
      <c r="F91" s="179">
        <v>0</v>
      </c>
      <c r="G91" s="179">
        <v>0</v>
      </c>
      <c r="H91" s="179">
        <v>0</v>
      </c>
      <c r="I91" s="179">
        <v>0</v>
      </c>
      <c r="J91" s="179">
        <v>0</v>
      </c>
      <c r="K91" s="179">
        <v>0</v>
      </c>
      <c r="L91" s="180">
        <f t="shared" si="1"/>
        <v>0</v>
      </c>
      <c r="M91" s="179">
        <v>0</v>
      </c>
      <c r="N91" s="179">
        <v>0</v>
      </c>
      <c r="O91" s="179">
        <v>0</v>
      </c>
      <c r="P91" s="179">
        <v>0</v>
      </c>
      <c r="Q91" s="179">
        <v>0</v>
      </c>
      <c r="R91" s="179">
        <v>0</v>
      </c>
      <c r="S91" s="179">
        <v>0</v>
      </c>
      <c r="T91" s="180">
        <f t="shared" si="3"/>
        <v>0</v>
      </c>
      <c r="U91" s="179">
        <v>0</v>
      </c>
      <c r="V91" s="179">
        <v>0</v>
      </c>
      <c r="W91" s="179">
        <v>0</v>
      </c>
      <c r="X91" s="179">
        <v>0</v>
      </c>
      <c r="Y91" s="179">
        <v>0</v>
      </c>
      <c r="Z91" s="179">
        <v>0</v>
      </c>
      <c r="AA91" s="179">
        <v>0</v>
      </c>
      <c r="AB91" s="180">
        <f t="shared" si="5"/>
        <v>0</v>
      </c>
      <c r="AC91" s="179">
        <v>0</v>
      </c>
      <c r="AD91" s="179">
        <v>0</v>
      </c>
      <c r="AE91" s="179">
        <v>0</v>
      </c>
      <c r="AF91" s="179">
        <v>0</v>
      </c>
      <c r="AG91" s="179">
        <v>0</v>
      </c>
      <c r="AH91" s="179">
        <v>0</v>
      </c>
      <c r="AI91" s="179">
        <v>0</v>
      </c>
      <c r="AJ91" s="180">
        <f t="shared" si="7"/>
        <v>0</v>
      </c>
      <c r="AK91" s="179">
        <v>132731.61667109106</v>
      </c>
      <c r="AL91" s="179">
        <v>0</v>
      </c>
      <c r="AM91" s="179">
        <v>66365.808335545531</v>
      </c>
      <c r="AN91" s="179">
        <v>2256437.4834085479</v>
      </c>
      <c r="AO91" s="179">
        <v>0</v>
      </c>
      <c r="AP91" s="179">
        <v>0</v>
      </c>
      <c r="AQ91" s="179">
        <v>862755.50836209184</v>
      </c>
      <c r="AR91" s="180">
        <f t="shared" si="9"/>
        <v>3318290.4167772764</v>
      </c>
      <c r="AS91" s="179">
        <v>0</v>
      </c>
      <c r="AT91" s="179">
        <v>0</v>
      </c>
      <c r="AU91" s="179">
        <v>0</v>
      </c>
      <c r="AV91" s="179">
        <v>0</v>
      </c>
      <c r="AW91" s="179">
        <v>0</v>
      </c>
      <c r="AX91" s="179">
        <v>0</v>
      </c>
      <c r="AY91" s="179">
        <v>0</v>
      </c>
      <c r="AZ91" s="180">
        <f t="shared" si="11"/>
        <v>0</v>
      </c>
      <c r="BA91" s="179">
        <f t="shared" si="12"/>
        <v>3318290.4167772764</v>
      </c>
    </row>
    <row r="92" spans="1:53" ht="30.75" customHeight="1">
      <c r="A92" s="261" t="s">
        <v>337</v>
      </c>
      <c r="B92" s="255"/>
      <c r="C92" s="262"/>
      <c r="D92" s="255"/>
      <c r="E92" s="181">
        <f t="shared" ref="E92:BA92" si="175">SUM(E85,E80,E71,E68,E61,E51,E36,E18,E12,E5)</f>
        <v>0</v>
      </c>
      <c r="F92" s="181">
        <f t="shared" si="175"/>
        <v>17255.110167241837</v>
      </c>
      <c r="G92" s="181">
        <f t="shared" si="175"/>
        <v>4711.9723918237323</v>
      </c>
      <c r="H92" s="181">
        <f t="shared" si="175"/>
        <v>837979.44518184231</v>
      </c>
      <c r="I92" s="181">
        <f t="shared" si="175"/>
        <v>0</v>
      </c>
      <c r="J92" s="181">
        <f t="shared" si="175"/>
        <v>0</v>
      </c>
      <c r="K92" s="181">
        <f t="shared" si="175"/>
        <v>1327316.1667109106</v>
      </c>
      <c r="L92" s="181">
        <f t="shared" si="175"/>
        <v>2187262.6944518182</v>
      </c>
      <c r="M92" s="181">
        <f t="shared" si="175"/>
        <v>305282.71834350948</v>
      </c>
      <c r="N92" s="181">
        <f t="shared" si="175"/>
        <v>7162.5298646137508</v>
      </c>
      <c r="O92" s="181">
        <f t="shared" si="175"/>
        <v>811996.79054950888</v>
      </c>
      <c r="P92" s="181">
        <f t="shared" si="175"/>
        <v>30614903.097955931</v>
      </c>
      <c r="Q92" s="181">
        <f t="shared" si="175"/>
        <v>0</v>
      </c>
      <c r="R92" s="181">
        <f t="shared" si="175"/>
        <v>0</v>
      </c>
      <c r="S92" s="181">
        <f t="shared" si="175"/>
        <v>2190071.6750730025</v>
      </c>
      <c r="T92" s="181">
        <f t="shared" si="175"/>
        <v>33929416.811786562</v>
      </c>
      <c r="U92" s="181">
        <f t="shared" si="175"/>
        <v>220153.4166737457</v>
      </c>
      <c r="V92" s="181">
        <f t="shared" si="175"/>
        <v>0</v>
      </c>
      <c r="W92" s="181">
        <f t="shared" si="175"/>
        <v>1409622.845935758</v>
      </c>
      <c r="X92" s="181">
        <f t="shared" si="175"/>
        <v>16166151.716174234</v>
      </c>
      <c r="Y92" s="181">
        <f t="shared" si="175"/>
        <v>3007217.7</v>
      </c>
      <c r="Z92" s="181">
        <f t="shared" si="175"/>
        <v>0</v>
      </c>
      <c r="AA92" s="181">
        <f t="shared" si="175"/>
        <v>662628.96203875763</v>
      </c>
      <c r="AB92" s="181">
        <f t="shared" si="175"/>
        <v>18458556.940822493</v>
      </c>
      <c r="AC92" s="181">
        <f t="shared" si="175"/>
        <v>311092.07167507306</v>
      </c>
      <c r="AD92" s="181">
        <f t="shared" si="175"/>
        <v>66365.808335545531</v>
      </c>
      <c r="AE92" s="181">
        <f t="shared" si="175"/>
        <v>2536025.5140960976</v>
      </c>
      <c r="AF92" s="181">
        <f t="shared" si="175"/>
        <v>19655880.873866472</v>
      </c>
      <c r="AG92" s="181">
        <f t="shared" si="175"/>
        <v>4616524.78</v>
      </c>
      <c r="AH92" s="181">
        <f t="shared" si="175"/>
        <v>0</v>
      </c>
      <c r="AI92" s="181">
        <f t="shared" si="175"/>
        <v>780781.10299973458</v>
      </c>
      <c r="AJ92" s="181">
        <f t="shared" si="175"/>
        <v>23350145.370972928</v>
      </c>
      <c r="AK92" s="181">
        <f t="shared" si="175"/>
        <v>3770701.5078462083</v>
      </c>
      <c r="AL92" s="181">
        <f t="shared" si="175"/>
        <v>0</v>
      </c>
      <c r="AM92" s="181">
        <f t="shared" si="175"/>
        <v>1960980.9600424741</v>
      </c>
      <c r="AN92" s="181">
        <f t="shared" si="175"/>
        <v>12008085.980244225</v>
      </c>
      <c r="AO92" s="181">
        <f t="shared" si="175"/>
        <v>4181300.74</v>
      </c>
      <c r="AP92" s="181">
        <f t="shared" si="175"/>
        <v>33182.904167772766</v>
      </c>
      <c r="AQ92" s="181">
        <f t="shared" si="175"/>
        <v>1857268.3783620917</v>
      </c>
      <c r="AR92" s="181">
        <f t="shared" si="175"/>
        <v>19630219.730662774</v>
      </c>
      <c r="AS92" s="181">
        <f t="shared" si="175"/>
        <v>159277.94000530927</v>
      </c>
      <c r="AT92" s="181">
        <f t="shared" si="175"/>
        <v>0</v>
      </c>
      <c r="AU92" s="181">
        <f t="shared" si="175"/>
        <v>1427454.6817042739</v>
      </c>
      <c r="AV92" s="181">
        <f t="shared" si="175"/>
        <v>10086564.921096364</v>
      </c>
      <c r="AW92" s="181">
        <f t="shared" si="175"/>
        <v>1695670.31</v>
      </c>
      <c r="AX92" s="181">
        <f t="shared" si="175"/>
        <v>33182.904167772766</v>
      </c>
      <c r="AY92" s="181">
        <f t="shared" si="175"/>
        <v>935757.89753119193</v>
      </c>
      <c r="AZ92" s="181">
        <f t="shared" si="175"/>
        <v>12642238.34450491</v>
      </c>
      <c r="BA92" s="181">
        <f t="shared" si="175"/>
        <v>110197839.89320149</v>
      </c>
    </row>
  </sheetData>
  <mergeCells count="85">
    <mergeCell ref="B12:D12"/>
    <mergeCell ref="B13:D13"/>
    <mergeCell ref="E3:E4"/>
    <mergeCell ref="F3:F4"/>
    <mergeCell ref="B5:D5"/>
    <mergeCell ref="B6:D6"/>
    <mergeCell ref="C9:D9"/>
    <mergeCell ref="M2:T2"/>
    <mergeCell ref="U2:AB2"/>
    <mergeCell ref="G3:G4"/>
    <mergeCell ref="H3:I3"/>
    <mergeCell ref="J3:J4"/>
    <mergeCell ref="K3:K4"/>
    <mergeCell ref="L3:L4"/>
    <mergeCell ref="M3:M4"/>
    <mergeCell ref="N3:N4"/>
    <mergeCell ref="O3:O4"/>
    <mergeCell ref="AA3:AA4"/>
    <mergeCell ref="AB3:AB4"/>
    <mergeCell ref="U3:U4"/>
    <mergeCell ref="V3:V4"/>
    <mergeCell ref="W3:W4"/>
    <mergeCell ref="X3:Y3"/>
    <mergeCell ref="B89:D89"/>
    <mergeCell ref="A92:B92"/>
    <mergeCell ref="C92:D92"/>
    <mergeCell ref="B69:D69"/>
    <mergeCell ref="B71:D71"/>
    <mergeCell ref="B72:D72"/>
    <mergeCell ref="B76:D76"/>
    <mergeCell ref="B80:D80"/>
    <mergeCell ref="B81:D81"/>
    <mergeCell ref="B85:D85"/>
    <mergeCell ref="B58:D58"/>
    <mergeCell ref="B61:D61"/>
    <mergeCell ref="B62:D62"/>
    <mergeCell ref="B68:D68"/>
    <mergeCell ref="B86:D86"/>
    <mergeCell ref="B36:D36"/>
    <mergeCell ref="B37:D37"/>
    <mergeCell ref="B42:D42"/>
    <mergeCell ref="B51:D51"/>
    <mergeCell ref="B52:D52"/>
    <mergeCell ref="B16:D16"/>
    <mergeCell ref="B18:D18"/>
    <mergeCell ref="B19:D19"/>
    <mergeCell ref="B25:D25"/>
    <mergeCell ref="B32:D32"/>
    <mergeCell ref="AR3:AR4"/>
    <mergeCell ref="AN3:AO3"/>
    <mergeCell ref="AP3:AP4"/>
    <mergeCell ref="AC2:AJ2"/>
    <mergeCell ref="AK2:AR2"/>
    <mergeCell ref="AF3:AG3"/>
    <mergeCell ref="AH3:AH4"/>
    <mergeCell ref="AI3:AI4"/>
    <mergeCell ref="AJ3:AJ4"/>
    <mergeCell ref="AK3:AK4"/>
    <mergeCell ref="AL3:AL4"/>
    <mergeCell ref="AM3:AM4"/>
    <mergeCell ref="AC3:AC4"/>
    <mergeCell ref="AD3:AD4"/>
    <mergeCell ref="AE3:AE4"/>
    <mergeCell ref="BA2:BA4"/>
    <mergeCell ref="AS3:AS4"/>
    <mergeCell ref="AT3:AT4"/>
    <mergeCell ref="AU3:AU4"/>
    <mergeCell ref="AV3:AW3"/>
    <mergeCell ref="AX3:AX4"/>
    <mergeCell ref="A1:B1"/>
    <mergeCell ref="E1:AZ1"/>
    <mergeCell ref="A2:A4"/>
    <mergeCell ref="B2:B4"/>
    <mergeCell ref="C2:C4"/>
    <mergeCell ref="D2:D4"/>
    <mergeCell ref="E2:L2"/>
    <mergeCell ref="AY3:AY4"/>
    <mergeCell ref="AZ3:AZ4"/>
    <mergeCell ref="AS2:AZ2"/>
    <mergeCell ref="P3:Q3"/>
    <mergeCell ref="R3:R4"/>
    <mergeCell ref="S3:S4"/>
    <mergeCell ref="T3:T4"/>
    <mergeCell ref="Z3:Z4"/>
    <mergeCell ref="AQ3:AQ4"/>
  </mergeCells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J37"/>
  <sheetViews>
    <sheetView tabSelected="1" workbookViewId="0">
      <selection activeCell="P23" sqref="P23"/>
    </sheetView>
  </sheetViews>
  <sheetFormatPr defaultColWidth="12.6640625" defaultRowHeight="15" customHeight="1"/>
  <cols>
    <col min="1" max="1" width="24.6640625" customWidth="1"/>
  </cols>
  <sheetData>
    <row r="1" spans="1:10" ht="15" customHeight="1">
      <c r="A1" s="286"/>
      <c r="B1" s="286">
        <v>2022</v>
      </c>
      <c r="C1" s="286">
        <v>2023</v>
      </c>
      <c r="D1" s="286">
        <v>2024</v>
      </c>
      <c r="E1" s="286">
        <v>2025</v>
      </c>
      <c r="F1" s="286">
        <v>2026</v>
      </c>
      <c r="G1" s="286">
        <v>2027</v>
      </c>
      <c r="H1" s="286" t="s">
        <v>353</v>
      </c>
      <c r="I1" s="286"/>
      <c r="J1" s="286"/>
    </row>
    <row r="2" spans="1:10" ht="13.8">
      <c r="A2" s="27" t="s">
        <v>403</v>
      </c>
      <c r="B2" s="287">
        <f>'Pomoćno T-2_Izvor sredstava_202'!L5</f>
        <v>0</v>
      </c>
      <c r="C2" s="287">
        <f>'Pomoćno T-2_Izvor sredstava_202'!T5</f>
        <v>137991.10698168303</v>
      </c>
      <c r="D2" s="287">
        <f>'Pomoćno T-2_Izvor sredstava_202'!AB5</f>
        <v>1290814.9721263605</v>
      </c>
      <c r="E2" s="287">
        <f>'Pomoćno T-2_Izvor sredstava_202'!AJ5</f>
        <v>1598972.9227953278</v>
      </c>
      <c r="F2" s="287">
        <f>'Pomoćno T-2_Izvor sredstava_202'!AR5</f>
        <v>0</v>
      </c>
      <c r="G2" s="287">
        <f>'Pomoćno T-2_Izvor sredstava_202'!AZ5</f>
        <v>0</v>
      </c>
      <c r="H2" s="287">
        <f>'Pomoćno T-2_Izvor sredstava_202'!BA5</f>
        <v>3027779.0019033714</v>
      </c>
      <c r="I2" s="286"/>
      <c r="J2" s="286"/>
    </row>
    <row r="3" spans="1:10" ht="13.8">
      <c r="A3" s="27" t="s">
        <v>404</v>
      </c>
      <c r="B3" s="287">
        <f>'Pomoćno T-2_Izvor sredstava_202'!L12</f>
        <v>0</v>
      </c>
      <c r="C3" s="287">
        <f>'Pomoćno T-2_Izvor sredstava_202'!T12</f>
        <v>273599.68144412001</v>
      </c>
      <c r="D3" s="287">
        <f>'Pomoćno T-2_Izvor sredstava_202'!AB12</f>
        <v>0</v>
      </c>
      <c r="E3" s="287">
        <f>'Pomoćno T-2_Izvor sredstava_202'!AJ12</f>
        <v>318555.88001061854</v>
      </c>
      <c r="F3" s="287">
        <f>'Pomoćno T-2_Izvor sredstava_202'!AR12</f>
        <v>942394.47836474655</v>
      </c>
      <c r="G3" s="287">
        <f>'Pomoćno T-2_Izvor sredstava_202'!AZ12</f>
        <v>491106.98168303689</v>
      </c>
      <c r="H3" s="287">
        <f>'Pomoćno T-2_Izvor sredstava_202'!BA12</f>
        <v>2025657.0215025218</v>
      </c>
      <c r="I3" s="286"/>
      <c r="J3" s="286"/>
    </row>
    <row r="4" spans="1:10" ht="13.8">
      <c r="A4" s="27" t="s">
        <v>405</v>
      </c>
      <c r="B4" s="287">
        <f>'Pomoćno T-2_Izvor sredstava_202'!L18</f>
        <v>0</v>
      </c>
      <c r="C4" s="287">
        <f>'Pomoćno T-2_Izvor sredstava_202'!T18</f>
        <v>540881.33793469612</v>
      </c>
      <c r="D4" s="287">
        <f>'Pomoćno T-2_Izvor sredstava_202'!AB18</f>
        <v>4423016.502374569</v>
      </c>
      <c r="E4" s="287">
        <f>'Pomoćno T-2_Izvor sredstava_202'!AJ18</f>
        <v>5391666.9594783653</v>
      </c>
      <c r="F4" s="287">
        <f>'Pomoćno T-2_Izvor sredstava_202'!AR18</f>
        <v>3951022.0334483674</v>
      </c>
      <c r="G4" s="287">
        <f>'Pomoćno T-2_Izvor sredstava_202'!AZ18</f>
        <v>2654632.3334218212</v>
      </c>
      <c r="H4" s="287">
        <f>'Pomoćno T-2_Izvor sredstava_202'!BA18</f>
        <v>16961219.16665782</v>
      </c>
      <c r="I4" s="286"/>
      <c r="J4" s="286"/>
    </row>
    <row r="5" spans="1:10" ht="13.8">
      <c r="A5" s="27" t="s">
        <v>406</v>
      </c>
      <c r="B5" s="287">
        <f>SUM(B2:B4)</f>
        <v>0</v>
      </c>
      <c r="C5" s="287">
        <f t="shared" ref="C5:F5" si="0">SUM(C2:C4)</f>
        <v>952472.12636049918</v>
      </c>
      <c r="D5" s="287">
        <f t="shared" si="0"/>
        <v>5713831.4745009299</v>
      </c>
      <c r="E5" s="287">
        <f t="shared" si="0"/>
        <v>7309195.7622843115</v>
      </c>
      <c r="F5" s="287">
        <f t="shared" si="0"/>
        <v>4893416.5118131135</v>
      </c>
      <c r="G5" s="287">
        <f>SUM(G2:G4)</f>
        <v>3145739.315104858</v>
      </c>
      <c r="H5" s="287">
        <f>SUM(H2:H4)</f>
        <v>22014655.190063715</v>
      </c>
      <c r="I5" s="286"/>
      <c r="J5" s="286"/>
    </row>
    <row r="6" spans="1:10" ht="13.8">
      <c r="A6" s="27" t="s">
        <v>407</v>
      </c>
      <c r="B6" s="287">
        <f>SUM('Pomoćno T-2_Izvor sredstava_202'!E5,'Pomoćno T-2_Izvor sredstava_202'!F5,'Pomoćno T-2_Izvor sredstava_202'!G5,'Pomoćno T-2_Izvor sredstava_202'!E12,'Pomoćno T-2_Izvor sredstava_202'!F12,'Pomoćno T-2_Izvor sredstava_202'!G12,'Pomoćno T-2_Izvor sredstava_202'!E18,'Pomoćno T-2_Izvor sredstava_202'!F18,'Pomoćno T-2_Izvor sredstava_202'!G18)</f>
        <v>0</v>
      </c>
      <c r="C6" s="287">
        <f>SUM('Pomoćno T-2_Izvor sredstava_202'!M5,'Pomoćno T-2_Izvor sredstava_202'!N5,'Pomoćno T-2_Izvor sredstava_202'!O5,'Pomoćno T-2_Izvor sredstava_202'!M12,'Pomoćno T-2_Izvor sredstava_202'!N12,'Pomoćno T-2_Izvor sredstava_202'!O12,'Pomoćno T-2_Izvor sredstava_202'!M18,'Pomoćno T-2_Izvor sredstava_202'!N18,'Pomoćno T-2_Izvor sredstava_202'!O18)</f>
        <v>7162.5298646137508</v>
      </c>
      <c r="D6" s="287">
        <f>SUM('Pomoćno T-2_Izvor sredstava_202'!U5:W5,'Pomoćno T-2_Izvor sredstava_202'!U12:W12,'Pomoćno T-2_Izvor sredstava_202'!U18:W18)</f>
        <v>852700.1725962304</v>
      </c>
      <c r="E6" s="287">
        <f>SUM('Pomoćno T-2_Izvor sredstava_202'!AC5:AE5,'Pomoćno T-2_Izvor sredstava_202'!AC12:AE12,'Pomoćno T-2_Izvor sredstava_202'!AC18:AE18)</f>
        <v>926352.47073267854</v>
      </c>
      <c r="F6" s="287">
        <f>SUM('Pomoćno T-2_Izvor sredstava_202'!AK5:AM5,'Pomoćno T-2_Izvor sredstava_202'!AK12:AM12,'Pomoćno T-2_Izvor sredstava_202'!AK18:AM18)</f>
        <v>1189945.580037165</v>
      </c>
      <c r="G6" s="287">
        <f>SUM('Pomoćno T-2_Izvor sredstava_202'!AS5:AU5,'Pomoćno T-2_Izvor sredstava_202'!AS12:AU12,'Pomoćno T-2_Izvor sredstava_202'!AS18:AU18)</f>
        <v>955667.64003185555</v>
      </c>
      <c r="H6" s="287">
        <f t="shared" ref="H6:H7" si="1">SUM(B6:G6)</f>
        <v>3931828.3932625432</v>
      </c>
      <c r="I6" s="286"/>
      <c r="J6" s="286"/>
    </row>
    <row r="7" spans="1:10" ht="13.8">
      <c r="A7" s="27" t="s">
        <v>408</v>
      </c>
      <c r="B7" s="287">
        <f>SUM('Pomoćno T-2_Izvor sredstava_202'!H5,'Pomoćno T-2_Izvor sredstava_202'!J5,'Pomoćno T-2_Izvor sredstava_202'!K5,'Pomoćno T-2_Izvor sredstava_202'!H12,'Pomoćno T-2_Izvor sredstava_202'!J12,'Pomoćno T-2_Izvor sredstava_202'!K12,'Pomoćno T-2_Izvor sredstava_202'!H18,'Pomoćno T-2_Izvor sredstava_202'!J18,'Pomoćno T-2_Izvor sredstava_202'!K18)</f>
        <v>0</v>
      </c>
      <c r="C7" s="287">
        <f>SUM('Pomoćno T-2_Izvor sredstava_202'!P5,'Pomoćno T-2_Izvor sredstava_202'!R5,'Pomoćno T-2_Izvor sredstava_202'!S5,'Pomoćno T-2_Izvor sredstava_202'!P12,'Pomoćno T-2_Izvor sredstava_202'!R12,'Pomoćno T-2_Izvor sredstava_202'!S12,'Pomoćno T-2_Izvor sredstava_202'!P18,'Pomoćno T-2_Izvor sredstava_202'!R18,'Pomoćno T-2_Izvor sredstava_202'!S18)</f>
        <v>945309.5964958854</v>
      </c>
      <c r="D7" s="287">
        <f>SUM('Pomoćno T-2_Izvor sredstava_202'!X5,'Pomoćno T-2_Izvor sredstava_202'!Z5:AA5,'Pomoćno T-2_Izvor sredstava_202'!X12,'Pomoćno T-2_Izvor sredstava_202'!Z12:AA12,'Pomoćno T-2_Izvor sredstava_202'!X18,'Pomoćno T-2_Izvor sredstava_202'!Z18:AA18)</f>
        <v>4861131.3019046988</v>
      </c>
      <c r="E7" s="287">
        <f>SUM('Pomoćno T-2_Izvor sredstava_202'!AF5,'Pomoćno T-2_Izvor sredstava_202'!AH5:AI5,'Pomoćno T-2_Izvor sredstava_202'!AF12,'Pomoćno T-2_Izvor sredstava_202'!AH12:AI12,'Pomoćno T-2_Izvor sredstava_202'!AF18,'Pomoćno T-2_Izvor sredstava_202'!AH18:AI18)</f>
        <v>6382843.2915516328</v>
      </c>
      <c r="F7" s="287">
        <f>SUM('Pomoćno T-2_Izvor sredstava_202'!AN5,'Pomoćno T-2_Izvor sredstava_202'!AP5:AQ5,'Pomoćno T-2_Izvor sredstava_202'!AN12,'Pomoćno T-2_Izvor sredstava_202'!AP12:AQ12,'Pomoćno T-2_Izvor sredstava_202'!AN18,'Pomoćno T-2_Izvor sredstava_202'!AP18:AQ18)</f>
        <v>3703470.931775949</v>
      </c>
      <c r="G7" s="287">
        <f>SUM('Pomoćno T-2_Izvor sredstava_202'!AV5,'Pomoćno T-2_Izvor sredstava_202'!AX5:AY5,'Pomoćno T-2_Izvor sredstava_202'!AV12,'Pomoćno T-2_Izvor sredstava_202'!AX12:AY12,'Pomoćno T-2_Izvor sredstava_202'!AV18,'Pomoćno T-2_Izvor sredstava_202'!AX18:AY18)</f>
        <v>2190071.6750730025</v>
      </c>
      <c r="H7" s="287">
        <f t="shared" si="1"/>
        <v>18082826.796801168</v>
      </c>
      <c r="I7" s="286"/>
      <c r="J7" s="286"/>
    </row>
    <row r="8" spans="1:10" ht="15" customHeight="1">
      <c r="A8" s="286"/>
      <c r="B8" s="286"/>
      <c r="C8" s="286"/>
      <c r="D8" s="286"/>
      <c r="E8" s="286"/>
      <c r="F8" s="286"/>
      <c r="G8" s="286"/>
      <c r="H8" s="286"/>
      <c r="I8" s="286"/>
      <c r="J8" s="286"/>
    </row>
    <row r="9" spans="1:10" ht="15" customHeight="1">
      <c r="A9" s="286"/>
      <c r="B9" s="286"/>
      <c r="C9" s="286"/>
      <c r="D9" s="286"/>
      <c r="E9" s="286"/>
      <c r="F9" s="286"/>
      <c r="G9" s="286"/>
      <c r="H9" s="286"/>
      <c r="I9" s="286"/>
      <c r="J9" s="286"/>
    </row>
    <row r="10" spans="1:10" ht="13.8">
      <c r="A10" s="27" t="s">
        <v>409</v>
      </c>
      <c r="B10" s="287">
        <f>'Pomoćno T-2_Izvor sredstava_202'!L36</f>
        <v>17255.110167241837</v>
      </c>
      <c r="C10" s="287">
        <f>'Pomoćno T-2_Izvor sredstava_202'!T36</f>
        <v>5147411.7334749131</v>
      </c>
      <c r="D10" s="287">
        <f>'Pomoćno T-2_Izvor sredstava_202'!AB36</f>
        <v>1994906.25</v>
      </c>
      <c r="E10" s="287">
        <f>'Pomoćno T-2_Izvor sredstava_202'!AJ36</f>
        <v>6035239.7587947967</v>
      </c>
      <c r="F10" s="287">
        <f>'Pomoćno T-2_Izvor sredstava_202'!AR36</f>
        <v>4684598.4000265468</v>
      </c>
      <c r="G10" s="287">
        <f>'Pomoćno T-2_Izvor sredstava_202'!AZ36</f>
        <v>6706878.6418237323</v>
      </c>
      <c r="H10" s="287">
        <f>'Pomoćno T-2_Izvor sredstava_202'!BA36</f>
        <v>24586289.894287232</v>
      </c>
      <c r="I10" s="286"/>
      <c r="J10" s="286"/>
    </row>
    <row r="11" spans="1:10" ht="13.8">
      <c r="A11" s="27" t="s">
        <v>410</v>
      </c>
      <c r="B11" s="287">
        <f>'Pomoćno T-2_Izvor sredstava_202'!L51</f>
        <v>0</v>
      </c>
      <c r="C11" s="287">
        <f>'Pomoćno T-2_Izvor sredstava_202'!T51</f>
        <v>15029200.955667641</v>
      </c>
      <c r="D11" s="287">
        <f>'Pomoćno T-2_Izvor sredstava_202'!AB51</f>
        <v>3971657.2869657557</v>
      </c>
      <c r="E11" s="287">
        <f>'Pomoćno T-2_Izvor sredstava_202'!AJ51</f>
        <v>2322803.2917440934</v>
      </c>
      <c r="F11" s="287">
        <f>'Pomoćno T-2_Izvor sredstava_202'!AR51</f>
        <v>3818290.4167772764</v>
      </c>
      <c r="G11" s="287">
        <f>'Pomoćno T-2_Izvor sredstava_202'!AZ51</f>
        <v>500000</v>
      </c>
      <c r="H11" s="287">
        <f>'Pomoćno T-2_Izvor sredstava_202'!BA51</f>
        <v>25641951.951154768</v>
      </c>
      <c r="I11" s="286"/>
      <c r="J11" s="286"/>
    </row>
    <row r="12" spans="1:10" ht="13.8">
      <c r="A12" s="27" t="s">
        <v>406</v>
      </c>
      <c r="B12" s="287">
        <f>SUM(B10:B11)</f>
        <v>17255.110167241837</v>
      </c>
      <c r="C12" s="287">
        <f>SUM(C10:C11)</f>
        <v>20176612.689142555</v>
      </c>
      <c r="D12" s="287">
        <f>SUM(D10:D11)</f>
        <v>5966563.5369657557</v>
      </c>
      <c r="E12" s="287">
        <f>SUM(E10:E11)</f>
        <v>8358043.0505388901</v>
      </c>
      <c r="F12" s="287">
        <f t="shared" ref="F12:H12" si="2">SUM(F10:F11)</f>
        <v>8502888.8168038242</v>
      </c>
      <c r="G12" s="287">
        <f t="shared" si="2"/>
        <v>7206878.6418237323</v>
      </c>
      <c r="H12" s="287">
        <f t="shared" si="2"/>
        <v>50228241.845441997</v>
      </c>
      <c r="I12" s="286"/>
      <c r="J12" s="286"/>
    </row>
    <row r="13" spans="1:10" ht="13.8">
      <c r="A13" s="27" t="s">
        <v>407</v>
      </c>
      <c r="B13" s="287">
        <f>SUM('Pomoćno T-2_Izvor sredstava_202'!E36:G36,'Pomoćno T-2_Izvor sredstava_202'!E51:G51)</f>
        <v>17255.110167241837</v>
      </c>
      <c r="C13" s="287">
        <f>SUM('Pomoćno T-2_Izvor sredstava_202'!M36:O36,'Pomoćno T-2_Izvor sredstava_202'!M51:O51)</f>
        <v>637111.76002123707</v>
      </c>
      <c r="D13" s="287">
        <f>SUM('Pomoćno T-2_Izvor sredstava_202'!U36:W36,'Pomoćno T-2_Izvor sredstava_202'!U51:W51)</f>
        <v>631064.98167772766</v>
      </c>
      <c r="E13" s="287">
        <f>SUM('Pomoćno T-2_Izvor sredstava_202'!AC36:AE36,'Pomoćno T-2_Izvor sredstava_202'!AC51:AE51)</f>
        <v>1018183.7916777277</v>
      </c>
      <c r="F13" s="287">
        <f>SUM('Pomoćno T-2_Izvor sredstava_202'!AK36:AM36,'Pomoćno T-2_Izvor sredstava_202'!AK51:AM51)</f>
        <v>4034253.3434483674</v>
      </c>
      <c r="G13" s="287">
        <f>SUM('Pomoćno T-2_Izvor sredstava_202'!AS36:AU36,'Pomoćno T-2_Izvor sredstava_202'!AS51:AU51)</f>
        <v>431967.55667109106</v>
      </c>
      <c r="H13" s="287">
        <f t="shared" ref="H13:H14" si="3">SUM(B13:G13)</f>
        <v>6769836.5436633928</v>
      </c>
      <c r="I13" s="286"/>
      <c r="J13" s="286"/>
    </row>
    <row r="14" spans="1:10" ht="13.8">
      <c r="A14" s="27" t="s">
        <v>408</v>
      </c>
      <c r="B14" s="287">
        <f>SUM('Pomoćno T-2_Izvor sredstava_202'!H36,'Pomoćno T-2_Izvor sredstava_202'!J36,'Pomoćno T-2_Izvor sredstava_202'!K36,'Pomoćno T-2_Izvor sredstava_202'!H51,'Pomoćno T-2_Izvor sredstava_202'!J51,'Pomoćno T-2_Izvor sredstava_202'!K51)</f>
        <v>0</v>
      </c>
      <c r="C14" s="287">
        <f>SUM('Pomoćno T-2_Izvor sredstava_202'!P36,'Pomoćno T-2_Izvor sredstava_202'!R36:S36,'Pomoćno T-2_Izvor sredstava_202'!P51,'Pomoćno T-2_Izvor sredstava_202'!R51:S51)</f>
        <v>19539500.929121315</v>
      </c>
      <c r="D14" s="287">
        <f>SUM('Pomoćno T-2_Izvor sredstava_202'!X36,'Pomoćno T-2_Izvor sredstava_202'!Z36:AA36,'Pomoćno T-2_Izvor sredstava_202'!X51,'Pomoćno T-2_Izvor sredstava_202'!Z51:AA51)</f>
        <v>5335498.555288028</v>
      </c>
      <c r="E14" s="287">
        <f>SUM('Pomoćno T-2_Izvor sredstava_202'!AF36,'Pomoćno T-2_Izvor sredstava_202'!AH36:AI36,'Pomoćno T-2_Izvor sredstava_202'!AF51,'Pomoćno T-2_Izvor sredstava_202'!AH51:AI51)</f>
        <v>7339859.2588611627</v>
      </c>
      <c r="F14" s="287">
        <f>SUM('Pomoćno T-2_Izvor sredstava_202'!AN36,'Pomoćno T-2_Izvor sredstava_202'!AP36:AQ36,'Pomoćno T-2_Izvor sredstava_202'!AN51,'Pomoćno T-2_Izvor sredstava_202'!AP51:AQ51)</f>
        <v>4468635.4733554553</v>
      </c>
      <c r="G14" s="287">
        <f>SUM('Pomoćno T-2_Izvor sredstava_202'!AV36,'Pomoćno T-2_Izvor sredstava_202'!AX36,'Pomoćno T-2_Izvor sredstava_202'!AY36,'Pomoćno T-2_Izvor sredstava_202'!AV51,'Pomoćno T-2_Izvor sredstava_202'!AX51,'Pomoćno T-2_Izvor sredstava_202'!AY51)</f>
        <v>6774911.0851526409</v>
      </c>
      <c r="H14" s="287">
        <f t="shared" si="3"/>
        <v>43458405.3017786</v>
      </c>
      <c r="I14" s="286"/>
      <c r="J14" s="286"/>
    </row>
    <row r="15" spans="1:10" ht="15" customHeight="1">
      <c r="A15" s="286"/>
      <c r="B15" s="286"/>
      <c r="C15" s="286"/>
      <c r="D15" s="286"/>
      <c r="E15" s="286"/>
      <c r="F15" s="286"/>
      <c r="G15" s="286"/>
      <c r="H15" s="286"/>
      <c r="I15" s="286"/>
      <c r="J15" s="286"/>
    </row>
    <row r="16" spans="1:10" ht="15" customHeight="1">
      <c r="A16" s="286"/>
      <c r="B16" s="286"/>
      <c r="C16" s="286"/>
      <c r="D16" s="286"/>
      <c r="E16" s="286"/>
      <c r="F16" s="286"/>
      <c r="G16" s="286"/>
      <c r="H16" s="286"/>
      <c r="I16" s="286"/>
      <c r="J16" s="286"/>
    </row>
    <row r="17" spans="1:10" ht="13.8">
      <c r="A17" s="27" t="s">
        <v>411</v>
      </c>
      <c r="B17" s="287">
        <f>'Pomoćno T-2_Izvor sredstava_202'!L61</f>
        <v>0</v>
      </c>
      <c r="C17" s="287">
        <f>'Pomoćno T-2_Izvor sredstava_202'!T61</f>
        <v>278736.39500929124</v>
      </c>
      <c r="D17" s="287">
        <f>'Pomoćno T-2_Izvor sredstava_202'!AB61</f>
        <v>4665517.0306742759</v>
      </c>
      <c r="E17" s="287">
        <f>'Pomoćno T-2_Izvor sredstava_202'!AJ61</f>
        <v>2521942.900066366</v>
      </c>
      <c r="F17" s="287">
        <f>'Pomoćno T-2_Izvor sredstava_202'!AR61</f>
        <v>1858284.8167109108</v>
      </c>
      <c r="G17" s="287">
        <f>'Pomoćno T-2_Izvor sredstava_202'!AZ61</f>
        <v>1327316.1667109106</v>
      </c>
      <c r="H17" s="287">
        <f>'Pomoćno T-2_Izvor sredstava_202'!BA61</f>
        <v>10651797.309171755</v>
      </c>
      <c r="I17" s="286"/>
      <c r="J17" s="286"/>
    </row>
    <row r="18" spans="1:10" ht="13.8">
      <c r="A18" s="27" t="s">
        <v>412</v>
      </c>
      <c r="B18" s="287">
        <f>'Pomoćno T-2_Izvor sredstava_202'!L68</f>
        <v>2170007.5842845766</v>
      </c>
      <c r="C18" s="287">
        <f>'Pomoćno T-2_Izvor sredstava_202'!T68</f>
        <v>10833282.620122112</v>
      </c>
      <c r="D18" s="287">
        <f>'Pomoćno T-2_Izvor sredstava_202'!AB68</f>
        <v>0</v>
      </c>
      <c r="E18" s="287">
        <f>'Pomoćno T-2_Izvor sredstava_202'!AJ68</f>
        <v>0</v>
      </c>
      <c r="F18" s="287">
        <f>'Pomoćno T-2_Izvor sredstava_202'!AR68</f>
        <v>0</v>
      </c>
      <c r="G18" s="287">
        <f>'Pomoćno T-2_Izvor sredstava_202'!AZ68</f>
        <v>0</v>
      </c>
      <c r="H18" s="287">
        <f>'Pomoćno T-2_Izvor sredstava_202'!BA68</f>
        <v>13003290.20440669</v>
      </c>
      <c r="I18" s="286"/>
      <c r="J18" s="286"/>
    </row>
    <row r="19" spans="1:10" ht="13.8">
      <c r="A19" s="27" t="s">
        <v>406</v>
      </c>
      <c r="B19" s="287">
        <f t="shared" ref="B19:H19" si="4">SUM(B17:B18)</f>
        <v>2170007.5842845766</v>
      </c>
      <c r="C19" s="287">
        <f t="shared" si="4"/>
        <v>11112019.015131403</v>
      </c>
      <c r="D19" s="287">
        <f t="shared" si="4"/>
        <v>4665517.0306742759</v>
      </c>
      <c r="E19" s="287">
        <f t="shared" si="4"/>
        <v>2521942.900066366</v>
      </c>
      <c r="F19" s="287">
        <f t="shared" si="4"/>
        <v>1858284.8167109108</v>
      </c>
      <c r="G19" s="287">
        <f t="shared" si="4"/>
        <v>1327316.1667109106</v>
      </c>
      <c r="H19" s="287">
        <f t="shared" si="4"/>
        <v>23655087.513578445</v>
      </c>
      <c r="I19" s="286"/>
      <c r="J19" s="286"/>
    </row>
    <row r="20" spans="1:10" ht="13.8">
      <c r="A20" s="27" t="s">
        <v>407</v>
      </c>
      <c r="B20" s="287">
        <f>SUM('Pomoćno T-2_Izvor sredstava_202'!E61:G61,'Pomoćno T-2_Izvor sredstava_202'!E68:G68)</f>
        <v>4711.9723918237323</v>
      </c>
      <c r="C20" s="287">
        <f>SUM('Pomoćno T-2_Izvor sredstava_202'!M61:O61,'Pomoćno T-2_Izvor sredstava_202'!M68:O68)</f>
        <v>413801.94053623575</v>
      </c>
      <c r="D20" s="287">
        <f>SUM('Pomoćno T-2_Izvor sredstava_202'!U61:W61,'Pomoćno T-2_Izvor sredstava_202'!U68:W68)</f>
        <v>79645.3</v>
      </c>
      <c r="E20" s="287">
        <f>SUM('Pomoćno T-2_Izvor sredstava_202'!AC61:AE61,'Pomoćno T-2_Izvor sredstava_202'!AC68:AE68)</f>
        <v>278742.72500663658</v>
      </c>
      <c r="F20" s="287">
        <f>SUM('Pomoćno T-2_Izvor sredstava_202'!AK61:AM61,'Pomoćno T-2_Izvor sredstava_202'!AK68:AM68)</f>
        <v>278742.72500663658</v>
      </c>
      <c r="G20" s="287">
        <f>SUM('Pomoćno T-2_Izvor sredstava_202'!AS61:AU61,'Pomoćno T-2_Izvor sredstava_202'!AS68:AU68)</f>
        <v>199097.42500663659</v>
      </c>
      <c r="H20" s="287">
        <f t="shared" ref="H20:H21" si="5">SUM(B20:G20)</f>
        <v>1254742.0879479691</v>
      </c>
      <c r="I20" s="286"/>
      <c r="J20" s="286"/>
    </row>
    <row r="21" spans="1:10" ht="13.8">
      <c r="A21" s="27" t="s">
        <v>408</v>
      </c>
      <c r="B21" s="287">
        <f>SUM('Pomoćno T-2_Izvor sredstava_202'!H61,'Pomoćno T-2_Izvor sredstava_202'!J61:K61,'Pomoćno T-2_Izvor sredstava_202'!H68,'Pomoćno T-2_Izvor sredstava_202'!J68:K68)</f>
        <v>2165295.6118927528</v>
      </c>
      <c r="C21" s="287">
        <f>SUM('Pomoćno T-2_Izvor sredstava_202'!P61,'Pomoćno T-2_Izvor sredstava_202'!R61,'Pomoćno T-2_Izvor sredstava_202'!S61,'Pomoćno T-2_Izvor sredstava_202'!P68,'Pomoćno T-2_Izvor sredstava_202'!R68,'Pomoćno T-2_Izvor sredstava_202'!S68)</f>
        <v>10698217.074595168</v>
      </c>
      <c r="D21" s="287">
        <f>SUM('Pomoćno T-2_Izvor sredstava_202'!X61,'Pomoćno T-2_Izvor sredstava_202'!Z61,'Pomoćno T-2_Izvor sredstava_202'!AA61,'Pomoćno T-2_Izvor sredstava_202'!X68,'Pomoćno T-2_Izvor sredstava_202'!Z68,'Pomoćno T-2_Izvor sredstava_202'!AA68)</f>
        <v>4585871.7306742761</v>
      </c>
      <c r="E21" s="287">
        <f>SUM('Pomoćno T-2_Izvor sredstava_202'!AF61,'Pomoćno T-2_Izvor sredstava_202'!AH61,'Pomoćno T-2_Izvor sredstava_202'!AI61,'Pomoćno T-2_Izvor sredstava_202'!AF68,'Pomoćno T-2_Izvor sredstava_202'!AH68,'Pomoćno T-2_Izvor sredstava_202'!AI68)</f>
        <v>2243200.1750597293</v>
      </c>
      <c r="F21" s="287">
        <f>SUM('Pomoćno T-2_Izvor sredstava_202'!AN61,'Pomoćno T-2_Izvor sredstava_202'!AP61,'Pomoćno T-2_Izvor sredstava_202'!AQ61,'Pomoćno T-2_Izvor sredstava_202'!AN68,'Pomoćno T-2_Izvor sredstava_202'!AP68,'Pomoćno T-2_Izvor sredstava_202'!AQ68)</f>
        <v>1579542.0917042741</v>
      </c>
      <c r="G21" s="287">
        <f>SUM('Pomoćno T-2_Izvor sredstava_202'!AV61,'Pomoćno T-2_Izvor sredstava_202'!AX61,'Pomoćno T-2_Izvor sredstava_202'!AY61,'Pomoćno T-2_Izvor sredstava_202'!AV68,'Pomoćno T-2_Izvor sredstava_202'!AX68,'Pomoćno T-2_Izvor sredstava_202'!AY68)</f>
        <v>1128218.741704274</v>
      </c>
      <c r="H21" s="287">
        <f t="shared" si="5"/>
        <v>22400345.425630473</v>
      </c>
      <c r="I21" s="286"/>
      <c r="J21" s="286"/>
    </row>
    <row r="22" spans="1:10" ht="15" customHeight="1">
      <c r="A22" s="286"/>
      <c r="B22" s="286"/>
      <c r="C22" s="286"/>
      <c r="D22" s="286"/>
      <c r="E22" s="286"/>
      <c r="F22" s="286"/>
      <c r="G22" s="286"/>
      <c r="H22" s="286"/>
      <c r="I22" s="286"/>
      <c r="J22" s="286"/>
    </row>
    <row r="23" spans="1:10" ht="15" customHeight="1">
      <c r="A23" s="286"/>
      <c r="B23" s="286"/>
      <c r="C23" s="286"/>
      <c r="D23" s="286"/>
      <c r="E23" s="286"/>
      <c r="F23" s="286"/>
      <c r="G23" s="286"/>
      <c r="H23" s="286"/>
      <c r="I23" s="286"/>
      <c r="J23" s="286"/>
    </row>
    <row r="24" spans="1:10" ht="13.8">
      <c r="A24" s="27" t="s">
        <v>413</v>
      </c>
      <c r="B24" s="287">
        <f>'Pomoćno T-2_Izvor sredstava_202'!L71</f>
        <v>0</v>
      </c>
      <c r="C24" s="287">
        <f>'Pomoćno T-2_Izvor sredstava_202'!T71</f>
        <v>265463.23334218212</v>
      </c>
      <c r="D24" s="287">
        <f>'Pomoćno T-2_Izvor sredstava_202'!AB71</f>
        <v>331829.04167772766</v>
      </c>
      <c r="E24" s="287">
        <f>'Pomoćno T-2_Izvor sredstava_202'!AJ71</f>
        <v>3169989.4080169895</v>
      </c>
      <c r="F24" s="287">
        <f>'Pomoćno T-2_Izvor sredstava_202'!AR71</f>
        <v>1027695.7741677727</v>
      </c>
      <c r="G24" s="287">
        <f>'Pomoćno T-2_Izvor sredstava_202'!AZ71</f>
        <v>962304.22086541017</v>
      </c>
      <c r="H24" s="287">
        <f>'Pomoćno T-2_Izvor sredstava_202'!BA71</f>
        <v>5757281.6780700814</v>
      </c>
      <c r="I24" s="286"/>
      <c r="J24" s="286"/>
    </row>
    <row r="25" spans="1:10" ht="13.8">
      <c r="A25" s="27" t="s">
        <v>414</v>
      </c>
      <c r="B25" s="287">
        <f>'Pomoćno T-2_Izvor sredstava_202'!L80</f>
        <v>0</v>
      </c>
      <c r="C25" s="287">
        <f>'Pomoćno T-2_Izvor sredstava_202'!T80</f>
        <v>0</v>
      </c>
      <c r="D25" s="287">
        <f>'Pomoćno T-2_Izvor sredstava_202'!AB80</f>
        <v>453499.69029289449</v>
      </c>
      <c r="E25" s="287">
        <f>'Pomoćno T-2_Izvor sredstava_202'!AJ80</f>
        <v>0</v>
      </c>
      <c r="F25" s="287">
        <f>'Pomoćno T-2_Izvor sredstava_202'!AR80</f>
        <v>29643.394389877005</v>
      </c>
      <c r="G25" s="287">
        <f>'Pomoćno T-2_Izvor sredstava_202'!AZ80</f>
        <v>0</v>
      </c>
      <c r="H25" s="287">
        <f>'Pomoćno T-2_Izvor sredstava_202'!BA80</f>
        <v>483143.08468277147</v>
      </c>
      <c r="I25" s="286"/>
      <c r="J25" s="286"/>
    </row>
    <row r="26" spans="1:10" ht="13.8">
      <c r="A26" s="27" t="s">
        <v>415</v>
      </c>
      <c r="B26" s="287">
        <f>'Pomoćno T-2_Izvor sredstava_202'!L85</f>
        <v>0</v>
      </c>
      <c r="C26" s="287">
        <f>'Pomoćno T-2_Izvor sredstava_202'!T85</f>
        <v>1422849.7478099284</v>
      </c>
      <c r="D26" s="287">
        <f>'Pomoćno T-2_Izvor sredstava_202'!AB85</f>
        <v>1327316.1667109106</v>
      </c>
      <c r="E26" s="287">
        <f>'Pomoćno T-2_Izvor sredstava_202'!AJ85</f>
        <v>1990974.2500663658</v>
      </c>
      <c r="F26" s="287">
        <f>'Pomoćno T-2_Izvor sredstava_202'!AR85</f>
        <v>3318290.4167772764</v>
      </c>
      <c r="G26" s="287">
        <f>'Pomoćno T-2_Izvor sredstava_202'!AZ85</f>
        <v>0</v>
      </c>
      <c r="H26" s="287">
        <f>'Pomoćno T-2_Izvor sredstava_202'!BA85</f>
        <v>8059430.5813644808</v>
      </c>
      <c r="I26" s="286"/>
      <c r="J26" s="286"/>
    </row>
    <row r="27" spans="1:10" ht="13.8">
      <c r="A27" s="27" t="s">
        <v>406</v>
      </c>
      <c r="B27" s="287">
        <f t="shared" ref="B27:H27" si="6">SUM(B24:B26)</f>
        <v>0</v>
      </c>
      <c r="C27" s="287">
        <f t="shared" si="6"/>
        <v>1688312.9811521105</v>
      </c>
      <c r="D27" s="287">
        <f t="shared" si="6"/>
        <v>2112644.8986815326</v>
      </c>
      <c r="E27" s="287">
        <f t="shared" si="6"/>
        <v>5160963.6580833551</v>
      </c>
      <c r="F27" s="287">
        <f t="shared" si="6"/>
        <v>4375629.5853349259</v>
      </c>
      <c r="G27" s="287">
        <f t="shared" si="6"/>
        <v>962304.22086541017</v>
      </c>
      <c r="H27" s="287">
        <f t="shared" si="6"/>
        <v>14299855.344117334</v>
      </c>
      <c r="I27" s="286"/>
      <c r="J27" s="286"/>
    </row>
    <row r="28" spans="1:10" ht="13.8">
      <c r="A28" s="27" t="s">
        <v>407</v>
      </c>
      <c r="B28" s="287">
        <f>SUM('Pomoćno T-2_Izvor sredstava_202'!E71:G71,'Pomoćno T-2_Izvor sredstava_202'!E80:G80,'Pomoćno T-2_Izvor sredstava_202'!E85:G85)</f>
        <v>0</v>
      </c>
      <c r="C28" s="287">
        <f>SUM('Pomoćno T-2_Izvor sredstava_202'!M71:O71,'Pomoćno T-2_Izvor sredstava_202'!M80:O80,'Pomoćno T-2_Izvor sredstava_202'!M85:O85)</f>
        <v>66365.808335545531</v>
      </c>
      <c r="D28" s="287">
        <f>SUM('Pomoćno T-2_Izvor sredstava_202'!U71:W71,'Pomoćno T-2_Izvor sredstava_202'!U80:W80,'Pomoćno T-2_Izvor sredstava_202'!U85:W85)</f>
        <v>66365.808335545531</v>
      </c>
      <c r="E28" s="287">
        <f>SUM('Pomoćno T-2_Izvor sredstava_202'!AC71:AE71,'Pomoćno T-2_Izvor sredstava_202'!AC80:AE80,'Pomoćno T-2_Izvor sredstava_202'!AC85:AE85)</f>
        <v>690204.40668967355</v>
      </c>
      <c r="F28" s="287">
        <f>SUM('Pomoćno T-2_Izvor sredstava_202'!AK71:AM71,'Pomoćno T-2_Izvor sredstava_202'!AK80:AM80,'Pomoćno T-2_Izvor sredstava_202'!AK85:AM85)</f>
        <v>228740.8193965136</v>
      </c>
      <c r="G28" s="287">
        <f>SUM('Pomoćno T-2_Izvor sredstava_202'!AS71:AU71,'Pomoćno T-2_Izvor sredstava_202'!AS80:AU80,'Pomoćno T-2_Izvor sredstava_202'!AS85:AU85)</f>
        <v>0</v>
      </c>
      <c r="H28" s="287">
        <f t="shared" ref="H28:H29" si="7">SUM(B28:G28)</f>
        <v>1051676.8427572781</v>
      </c>
      <c r="I28" s="286"/>
      <c r="J28" s="286"/>
    </row>
    <row r="29" spans="1:10" ht="13.8">
      <c r="A29" s="27" t="s">
        <v>408</v>
      </c>
      <c r="B29" s="287">
        <f>SUM('Pomoćno T-2_Izvor sredstava_202'!H71,'Pomoćno T-2_Izvor sredstava_202'!J71,'Pomoćno T-2_Izvor sredstava_202'!K71,'Pomoćno T-2_Izvor sredstava_202'!H80,'Pomoćno T-2_Izvor sredstava_202'!J80,'Pomoćno T-2_Izvor sredstava_202'!K80,'Pomoćno T-2_Izvor sredstava_202'!H85,'Pomoćno T-2_Izvor sredstava_202'!J85,'Pomoćno T-2_Izvor sredstava_202'!K85)</f>
        <v>0</v>
      </c>
      <c r="C29" s="287">
        <f>SUM('Pomoćno T-2_Izvor sredstava_202'!P71,'Pomoćno T-2_Izvor sredstava_202'!R71,'Pomoćno T-2_Izvor sredstava_202'!S71,'Pomoćno T-2_Izvor sredstava_202'!P80,'Pomoćno T-2_Izvor sredstava_202'!R80,'Pomoćno T-2_Izvor sredstava_202'!S80,'Pomoćno T-2_Izvor sredstava_202'!P85,'Pomoćno T-2_Izvor sredstava_202'!R85,'Pomoćno T-2_Izvor sredstava_202'!S85)</f>
        <v>1621947.172816565</v>
      </c>
      <c r="D29" s="287">
        <f>SUM('Pomoćno T-2_Izvor sredstava_202'!X71,'Pomoćno T-2_Izvor sredstava_202'!Z71,'Pomoćno T-2_Izvor sredstava_202'!AA71,'Pomoćno T-2_Izvor sredstava_202'!X80,'Pomoćno T-2_Izvor sredstava_202'!Z80,'Pomoćno T-2_Izvor sredstava_202'!AA80,'Pomoćno T-2_Izvor sredstava_202'!X85,'Pomoćno T-2_Izvor sredstava_202'!Z85,'Pomoćno T-2_Izvor sredstava_202'!AA85)</f>
        <v>2046279.0903459874</v>
      </c>
      <c r="E29" s="287">
        <f>SUM('Pomoćno T-2_Izvor sredstava_202'!AF71,'Pomoćno T-2_Izvor sredstava_202'!AH71,'Pomoćno T-2_Izvor sredstava_202'!AI71,'Pomoćno T-2_Izvor sredstava_202'!AF80,'Pomoćno T-2_Izvor sredstava_202'!AH80,'Pomoćno T-2_Izvor sredstava_202'!AI80,'Pomoćno T-2_Izvor sredstava_202'!AF85,'Pomoćno T-2_Izvor sredstava_202'!AH85,'Pomoćno T-2_Izvor sredstava_202'!AI85)</f>
        <v>4470759.2513936823</v>
      </c>
      <c r="F29" s="287">
        <f>SUM('Pomoćno T-2_Izvor sredstava_202'!AN71,'Pomoćno T-2_Izvor sredstava_202'!AP71,'Pomoćno T-2_Izvor sredstava_202'!AQ71,'Pomoćno T-2_Izvor sredstava_202'!AN80,'Pomoćno T-2_Izvor sredstava_202'!AP80,'Pomoćno T-2_Izvor sredstava_202'!AQ80,'Pomoćno T-2_Izvor sredstava_202'!AN85,'Pomoćno T-2_Izvor sredstava_202'!AP85,'Pomoćno T-2_Izvor sredstava_202'!AQ85)</f>
        <v>4146888.7659384124</v>
      </c>
      <c r="G29" s="287">
        <f>SUM('Pomoćno T-2_Izvor sredstava_202'!AV71,'Pomoćno T-2_Izvor sredstava_202'!AX71:AY71,'Pomoćno T-2_Izvor sredstava_202'!AV80,'Pomoćno T-2_Izvor sredstava_202'!AX80:AY80,'Pomoćno T-2_Izvor sredstava_202'!AV85,'Pomoćno T-2_Izvor sredstava_202'!AX85:AY85)</f>
        <v>962304.22086541017</v>
      </c>
      <c r="H29" s="287">
        <f t="shared" si="7"/>
        <v>13248178.501360057</v>
      </c>
      <c r="I29" s="286"/>
      <c r="J29" s="286"/>
    </row>
    <row r="30" spans="1:10" ht="15" customHeight="1">
      <c r="A30" s="286"/>
      <c r="B30" s="286"/>
      <c r="C30" s="286"/>
      <c r="D30" s="286"/>
      <c r="E30" s="286"/>
      <c r="F30" s="286"/>
      <c r="G30" s="286"/>
      <c r="H30" s="286"/>
      <c r="I30" s="286"/>
      <c r="J30" s="286"/>
    </row>
    <row r="31" spans="1:10" ht="15" customHeight="1">
      <c r="A31" s="286"/>
      <c r="B31" s="286"/>
      <c r="C31" s="286"/>
      <c r="D31" s="286"/>
      <c r="E31" s="286"/>
      <c r="F31" s="286"/>
      <c r="G31" s="286"/>
      <c r="H31" s="286"/>
      <c r="I31" s="286"/>
      <c r="J31" s="286"/>
    </row>
    <row r="32" spans="1:10" ht="15" customHeight="1">
      <c r="A32" s="286"/>
      <c r="B32" s="286"/>
      <c r="C32" s="286"/>
      <c r="D32" s="286"/>
      <c r="E32" s="286"/>
      <c r="F32" s="286"/>
      <c r="G32" s="286"/>
      <c r="H32" s="286"/>
      <c r="I32" s="286"/>
      <c r="J32" s="286"/>
    </row>
    <row r="33" spans="1:10" ht="15" customHeight="1">
      <c r="A33" s="286"/>
      <c r="B33" s="286"/>
      <c r="C33" s="286"/>
      <c r="D33" s="286"/>
      <c r="E33" s="286"/>
      <c r="F33" s="286"/>
      <c r="G33" s="286"/>
      <c r="H33" s="286"/>
      <c r="I33" s="286"/>
      <c r="J33" s="286"/>
    </row>
    <row r="34" spans="1:10" ht="15" customHeight="1">
      <c r="A34" s="286"/>
      <c r="B34" s="286"/>
      <c r="C34" s="286"/>
      <c r="D34" s="286"/>
      <c r="E34" s="286"/>
      <c r="F34" s="286"/>
      <c r="G34" s="286"/>
      <c r="H34" s="286"/>
      <c r="I34" s="286"/>
      <c r="J34" s="286"/>
    </row>
    <row r="35" spans="1:10" ht="15" customHeight="1">
      <c r="A35" s="286"/>
      <c r="B35" s="286"/>
      <c r="C35" s="286"/>
      <c r="D35" s="286"/>
      <c r="E35" s="286"/>
      <c r="F35" s="286"/>
      <c r="G35" s="286"/>
      <c r="H35" s="286"/>
      <c r="I35" s="286"/>
      <c r="J35" s="286"/>
    </row>
    <row r="36" spans="1:10" ht="15" customHeight="1">
      <c r="A36" s="286"/>
      <c r="B36" s="286"/>
      <c r="C36" s="286"/>
      <c r="D36" s="286"/>
      <c r="E36" s="286"/>
      <c r="F36" s="286"/>
      <c r="G36" s="286"/>
      <c r="H36" s="286"/>
      <c r="I36" s="286"/>
      <c r="J36" s="286"/>
    </row>
    <row r="37" spans="1:10" ht="15" customHeight="1">
      <c r="A37" s="286"/>
      <c r="B37" s="286"/>
      <c r="C37" s="286"/>
      <c r="D37" s="286"/>
      <c r="E37" s="286"/>
      <c r="F37" s="286"/>
      <c r="G37" s="286"/>
      <c r="H37" s="286"/>
      <c r="I37" s="286"/>
      <c r="J37" s="28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Shema strateškog okvira</vt:lpstr>
      <vt:lpstr>T-1_Akcijski plan_EUR</vt:lpstr>
      <vt:lpstr>T-2_Izvor sredstava_EUR</vt:lpstr>
      <vt:lpstr>T-3_Strateški projekti_EUR</vt:lpstr>
      <vt:lpstr>Pomoćno T-2_Izvor sredstava_202</vt:lpstr>
      <vt:lpstr>Poglavlje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Mia Burić</cp:lastModifiedBy>
  <dcterms:modified xsi:type="dcterms:W3CDTF">2023-09-29T14:11:16Z</dcterms:modified>
</cp:coreProperties>
</file>