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 activeTab="1"/>
  </bookViews>
  <sheets>
    <sheet name="Shema strateškog okvira" sheetId="1" r:id="rId1"/>
    <sheet name="T-1_Akcijski plan_EUR" sheetId="2" r:id="rId2"/>
    <sheet name="T-2_Izvor sredstava_EUR" sheetId="3" r:id="rId3"/>
    <sheet name="T-3_Strateški projekti_EUR" sheetId="4" r:id="rId4"/>
    <sheet name="Pomoćno T-2_Izvor sredstava_202" sheetId="5" r:id="rId5"/>
    <sheet name="Poglavlje 11" sheetId="6" r:id="rId6"/>
  </sheets>
  <calcPr calcId="144525"/>
</workbook>
</file>

<file path=xl/sharedStrings.xml><?xml version="1.0" encoding="utf-8"?>
<sst xmlns="http://schemas.openxmlformats.org/spreadsheetml/2006/main" count="1076" uniqueCount="423">
  <si>
    <t>Strategija razvoja urbanog područja Gospića 2021.-2027.</t>
  </si>
  <si>
    <t>Prioriteti javnih politika</t>
  </si>
  <si>
    <t>Prioritet 1</t>
  </si>
  <si>
    <t>Prioritet 2</t>
  </si>
  <si>
    <t>Prioritet 3</t>
  </si>
  <si>
    <t>Prioritet 4</t>
  </si>
  <si>
    <t>Područje za život</t>
  </si>
  <si>
    <t>Područje za rad</t>
  </si>
  <si>
    <t xml:space="preserve">Povezano područje </t>
  </si>
  <si>
    <t xml:space="preserve">Održivo područje </t>
  </si>
  <si>
    <t>Posebni cilj 1.1</t>
  </si>
  <si>
    <t>Posebni cilj 2.1</t>
  </si>
  <si>
    <t>Posebni cilj 3.1</t>
  </si>
  <si>
    <t>Posebni cilj 4.1</t>
  </si>
  <si>
    <t>Odgoj i obrazovanje kao temelj društvenog razvoja</t>
  </si>
  <si>
    <t>Razvoj i povezivanje ključnih sektora gospodarstva</t>
  </si>
  <si>
    <t>Unaprjeđenje prometne infrastrukture i dostupnost urbanog prijevoza svim stanovnicima</t>
  </si>
  <si>
    <t>Razvoj osnovne komunalne infrastrukture</t>
  </si>
  <si>
    <t>Mjera 1.1.1.</t>
  </si>
  <si>
    <t>Mjera 2.1.1.</t>
  </si>
  <si>
    <t>Mjera 3.1.1.</t>
  </si>
  <si>
    <t>Mjera 4.1.1.</t>
  </si>
  <si>
    <t xml:space="preserve"> Infrastrukturni razvoj odgojnih ustanova</t>
  </si>
  <si>
    <t>Podrška razvoju sustava kratkih lanaca opskrbe</t>
  </si>
  <si>
    <t>Infrastrukturno unaprjeđenje i podrška novim modalitetima javnog prijevoza</t>
  </si>
  <si>
    <t xml:space="preserve">Razvoj i unaprjeđenje sustava vodovoda i odvodnje </t>
  </si>
  <si>
    <t>Mjera 1.1.2.</t>
  </si>
  <si>
    <t>Mjera 2.1.2.</t>
  </si>
  <si>
    <t>/</t>
  </si>
  <si>
    <t>Mjera 4.1.2.</t>
  </si>
  <si>
    <t>Uspostva cjelovitog i kvalitetnog obrazovnog sustava</t>
  </si>
  <si>
    <t>Prezentacija ličkog identiteta kroz turističke sadržaje</t>
  </si>
  <si>
    <t>Učinkovito upravljanje otpadom</t>
  </si>
  <si>
    <t>Posebni cilj 1.2</t>
  </si>
  <si>
    <t>Posebni cilj 2.2</t>
  </si>
  <si>
    <t>Posebni cilj 3.2</t>
  </si>
  <si>
    <t>Posebni cilj 4.2</t>
  </si>
  <si>
    <t>Razvijen sustav zdravstvene i socijalne skrbi</t>
  </si>
  <si>
    <t>Unaprjeđenje poslovnog okruženja - zelena i digitalna tranzicija gospodarskog sektora</t>
  </si>
  <si>
    <t>Ulaganja u digitalnu povezivost</t>
  </si>
  <si>
    <t>Održivo upravljanja resursima</t>
  </si>
  <si>
    <t xml:space="preserve">Mjera 1.2.1. </t>
  </si>
  <si>
    <t>Mjera 2.2.1.</t>
  </si>
  <si>
    <t>Mjera 3.2.1.</t>
  </si>
  <si>
    <t>Mjera 4.2.1.</t>
  </si>
  <si>
    <t>Dostupnija i kvalitetnija zdravstvena skrb</t>
  </si>
  <si>
    <t>Unaprjeđenje poslovne infrastukture za stvaranje dodane vrijednosti proizvoda</t>
  </si>
  <si>
    <t>Stvaranje sustava za učinkovitije korištenje energije</t>
  </si>
  <si>
    <t>Mjera 1.2.2.</t>
  </si>
  <si>
    <t>Mjera 2.2.2.</t>
  </si>
  <si>
    <t>Posebni cilj 4.3</t>
  </si>
  <si>
    <t>Stvaranje socijalno osjetljivog sustava</t>
  </si>
  <si>
    <t xml:space="preserve">Edukacije kao potpora poduzetnicima </t>
  </si>
  <si>
    <t>Unaprjeđenje sustava očuvanja okoliša i prirode</t>
  </si>
  <si>
    <t>Posebni cilj 1.3</t>
  </si>
  <si>
    <t>Mjera 4.3.1.</t>
  </si>
  <si>
    <t>Područje kvalitetnog i sveobuhvatnog društvenog sadržaja i usluga</t>
  </si>
  <si>
    <t>Jačanje svijesti kroz edukaciju o  zaštiti prirode</t>
  </si>
  <si>
    <t>Mjera 1.3.1.</t>
  </si>
  <si>
    <t>Mjera 4.3.2.</t>
  </si>
  <si>
    <t>Očuvanje kulturne baštine</t>
  </si>
  <si>
    <t>Ulaganje u sustav žurnih službi</t>
  </si>
  <si>
    <t>Mjera 1.3.2.</t>
  </si>
  <si>
    <t xml:space="preserve">Izgradnja kvalitetnog i dostupnog sportsko-rekreativnog sadržaja </t>
  </si>
  <si>
    <t>Mjera 1.3.3.</t>
  </si>
  <si>
    <t>Revitalizacija urbanog područja</t>
  </si>
  <si>
    <t>Tablica  T-1: Akcijski plan</t>
  </si>
  <si>
    <t>R.br.</t>
  </si>
  <si>
    <t>Naziv cilja /mjere/APP</t>
  </si>
  <si>
    <t xml:space="preserve">Nositelj </t>
  </si>
  <si>
    <t>Pokazatelji (ciljane vrijednosi iskazuju se u kumulativu u odnosu na polaznu vrijednost)</t>
  </si>
  <si>
    <t>Iznos sredstava u godini n-1
(2022.)</t>
  </si>
  <si>
    <t>Iznos sredstava u godini n
(2023.)</t>
  </si>
  <si>
    <t>Iznos sredstava u godini n+1
(2024.)</t>
  </si>
  <si>
    <t>Iznos sredstava u godini n+2
(2025.)</t>
  </si>
  <si>
    <t>Naziv</t>
  </si>
  <si>
    <t xml:space="preserve">Definicija </t>
  </si>
  <si>
    <t>Mjerilo (jedinica)</t>
  </si>
  <si>
    <r>
      <rPr>
        <sz val="10"/>
        <color rgb="FF000000"/>
        <rFont val="Source Sans Pro"/>
        <charset val="134"/>
      </rPr>
      <t xml:space="preserve">Polazna vrijednost (n-1) 
</t>
    </r>
    <r>
      <rPr>
        <b/>
        <sz val="10"/>
        <color rgb="FF000000"/>
        <rFont val="Source Sans Pro"/>
        <charset val="134"/>
      </rPr>
      <t>(2022.)</t>
    </r>
  </si>
  <si>
    <r>
      <rPr>
        <sz val="10"/>
        <color rgb="FF000000"/>
        <rFont val="Source Sans Pro"/>
        <charset val="134"/>
      </rPr>
      <t xml:space="preserve">Ciljana vrijednost (n*)
</t>
    </r>
    <r>
      <rPr>
        <b/>
        <sz val="10"/>
        <color rgb="FF000000"/>
        <rFont val="Source Sans Pro"/>
        <charset val="134"/>
      </rPr>
      <t>(2023.)</t>
    </r>
  </si>
  <si>
    <r>
      <rPr>
        <sz val="10"/>
        <color rgb="FF000000"/>
        <rFont val="Source Sans Pro"/>
        <charset val="134"/>
      </rPr>
      <t xml:space="preserve">Ciljana vrijednost (n+1)
</t>
    </r>
    <r>
      <rPr>
        <b/>
        <sz val="10"/>
        <color rgb="FF000000"/>
        <rFont val="Source Sans Pro"/>
        <charset val="134"/>
      </rPr>
      <t>(2024.)</t>
    </r>
  </si>
  <si>
    <r>
      <rPr>
        <sz val="10"/>
        <color rgb="FF000000"/>
        <rFont val="Source Sans Pro"/>
        <charset val="134"/>
      </rPr>
      <t xml:space="preserve">Ciljana vrijednost (n+2)
</t>
    </r>
    <r>
      <rPr>
        <b/>
        <sz val="10"/>
        <color rgb="FF000000"/>
        <rFont val="Source Sans Pro"/>
        <charset val="134"/>
      </rPr>
      <t>(2025.)</t>
    </r>
  </si>
  <si>
    <t>1.1.</t>
  </si>
  <si>
    <t>Posebni cilj 1.1. Odgoj i obrazovanje kao temelj društvenog razvoja</t>
  </si>
  <si>
    <t>Broj dječjih vrtića i drugih pravnih osoba koje ostvaruju program predškolskog odgoja (OI.02.2.61)</t>
  </si>
  <si>
    <t>Broj dječjih vrtića i drugih subjekata koji na području UP Gospić pružaju uslugu predškolskog odgoja i obrazovanja</t>
  </si>
  <si>
    <t>broj</t>
  </si>
  <si>
    <t>1.1.1.</t>
  </si>
  <si>
    <t>Mjera 1.1.1. Infrastrukturni razvoj odgojnih ustanova</t>
  </si>
  <si>
    <t xml:space="preserve">Broj zaposlenih u dječjim vrtićima </t>
  </si>
  <si>
    <t>Ukupan broj zaposlenih u dječjim vrtićima (i drugim subjektima) koji na području UP Gospić pružaju uslugu predškolskog odgoja i obrazovanja</t>
  </si>
  <si>
    <t>1.1.1.1.</t>
  </si>
  <si>
    <t>APP: Izgradnja dječjeg vrtića u Udbini</t>
  </si>
  <si>
    <t>Općina Udbina</t>
  </si>
  <si>
    <t>1.1.1.2.</t>
  </si>
  <si>
    <t>APP: Modernizacija i unaprjeđenje obrazovne infrastrukture - izgradnja vrtića u Gospiću</t>
  </si>
  <si>
    <t>Grad Gospić</t>
  </si>
  <si>
    <t>1.1.2.</t>
  </si>
  <si>
    <t>Mjera 1.1.2. Uspostva cjelovitog i kvalitetnog obrazovnog sustava</t>
  </si>
  <si>
    <t>Broj osnovnih škola koje izvode nastavu u jednoj smjeni</t>
  </si>
  <si>
    <t>Broj matičnih i područnih objekata osnovnih škola s područja UP Gospić koji provode jednosmjensku nastavu</t>
  </si>
  <si>
    <t>1.1.2.1.</t>
  </si>
  <si>
    <t>APP: Rekonstrukcija i adaptacija dvorane Učilišta</t>
  </si>
  <si>
    <t>1.1.2.2.</t>
  </si>
  <si>
    <t>APP: Rekonstrukcija-dogradnja zgrade Gimnazije Gospić i Strukovne škole Gospić</t>
  </si>
  <si>
    <t>Gospić - Strukovna škola Gospić</t>
  </si>
  <si>
    <t>1.2.</t>
  </si>
  <si>
    <t>Posebni cilj 1.2. Razvijen sustav zdravstvene i socijalne skrbi</t>
  </si>
  <si>
    <t>Broj pružatelja usluga organiziranog stanovanja (OI.02.3.71)</t>
  </si>
  <si>
    <t>Ukupan broj pružatelja socijalne usluge organiziranog stanovanja na području UP Gospić</t>
  </si>
  <si>
    <t>1.2.1.</t>
  </si>
  <si>
    <t>Mjera 1.2.1. Dostupnija i kvalitetnija zdravstvena skrb</t>
  </si>
  <si>
    <t>Broj timova opće obiteljske medicine u mreži zdravstvene zaštite</t>
  </si>
  <si>
    <t>Ugovoreni broj timova opće obiteljske medicine na području UP Gospić</t>
  </si>
  <si>
    <t>1.2.1.1.</t>
  </si>
  <si>
    <t>APP: Opremanje i uređenje Domova zdravlja na području urbanog područja</t>
  </si>
  <si>
    <t>Gospić - Domovi zdravlja</t>
  </si>
  <si>
    <t>1.2.1.2.</t>
  </si>
  <si>
    <t>APP: Izgradnja građevine javne namjene, društvena namjena-zdravstvena i garaža za potrebe bolnice</t>
  </si>
  <si>
    <t>Gospić - Opća bolnica Gospić</t>
  </si>
  <si>
    <t>1.2.2.</t>
  </si>
  <si>
    <t>Mjera 1.2.2.Stvaranje socijalno osjetljivog sustava</t>
  </si>
  <si>
    <t>Novi kapaciteti stalnog smještaja za starije i nemoćne osobe</t>
  </si>
  <si>
    <t>Ukupan broj novouspostavljenih kapaciteta smještaja za starije i nemoćne osobe na području UP Gospić</t>
  </si>
  <si>
    <t>1.2.2.1.</t>
  </si>
  <si>
    <t>APP: Izgradnja „Kuće sestre Žarke Ivasić-milosrdnice“</t>
  </si>
  <si>
    <t>1.3.</t>
  </si>
  <si>
    <t>Poseban cilj 1.3. Područje kvalitetnog i sveobuhvatnog društvenog sadržaja i usluga</t>
  </si>
  <si>
    <t>Broj udruga civilnog društva na 10.000 stanovnika (OI.02.12.30)</t>
  </si>
  <si>
    <t>Ukupan broj udruga civilnog društva evidentiranih u Registru udruga na 10.000 stanovnika na razini UP Gospić</t>
  </si>
  <si>
    <t>broj na 10000 st</t>
  </si>
  <si>
    <t>1.3.1.</t>
  </si>
  <si>
    <t>Mjera 1.3.1. Očuvanje kulturne baštine</t>
  </si>
  <si>
    <t>Broj udruga u kulturi</t>
  </si>
  <si>
    <t>Ukupan broj udruga koje djeluju u području kulture na UP Gospić evidentiranih u Registru udruga</t>
  </si>
  <si>
    <t>1.3.1.1.</t>
  </si>
  <si>
    <t>APP: Rekonstrukcija i opremanje unutarnjih dijelova KICa Lički Osik</t>
  </si>
  <si>
    <t>1.3.1.2.</t>
  </si>
  <si>
    <t>APP: Interpretacijski centar prirodne/kulturne/povijesne baštine Perušić</t>
  </si>
  <si>
    <t>Općina Perušić</t>
  </si>
  <si>
    <t>1.3.1.3.</t>
  </si>
  <si>
    <t>APP: Lika podcast - opremanje Radio Gospića</t>
  </si>
  <si>
    <t>1.3.1.4.</t>
  </si>
  <si>
    <t>APP: MK (Mjesto Kulture -  Miroslav Kraljević)</t>
  </si>
  <si>
    <t>Gospić - LU Lika
Grad Gospić</t>
  </si>
  <si>
    <t>1.3.1.5.</t>
  </si>
  <si>
    <t>APP: Putovima Sv. Jakova</t>
  </si>
  <si>
    <t>1.3.2.</t>
  </si>
  <si>
    <t>Mjera 1.3.2. Izgradnja kvalitetnog i dostupnog sportsko-rekreatiivnog sadržaja</t>
  </si>
  <si>
    <t>Broj sportskih udruga</t>
  </si>
  <si>
    <t>Ukupan broj udruga koje djeluju u području sporta na UP Gospić registriranih u Registru udruga</t>
  </si>
  <si>
    <t>1.3.2.1.</t>
  </si>
  <si>
    <t>APP: Izgradnja bazena</t>
  </si>
  <si>
    <t>1.3.2.2.</t>
  </si>
  <si>
    <t>APP: Bike park Tesla</t>
  </si>
  <si>
    <t>1.3.2.3.</t>
  </si>
  <si>
    <t>APP: Zgrada NK Perušić s tribinama za 100 sjedećih mjesta</t>
  </si>
  <si>
    <t>1.3.2.4.</t>
  </si>
  <si>
    <t>APP: Sportska dvorana u Perušiću</t>
  </si>
  <si>
    <t>1.3.2.5.</t>
  </si>
  <si>
    <t>APP: Sportsko-rekreacijski centar</t>
  </si>
  <si>
    <t>1.3.2.6.</t>
  </si>
  <si>
    <t>APP: Sportsko rekreacijski centar "Udbina"</t>
  </si>
  <si>
    <t>1.3.3.</t>
  </si>
  <si>
    <t>Mjera 1.3.3. Revitalizacija urbanog područja</t>
  </si>
  <si>
    <t xml:space="preserve">Broj novoobnovljenih stambenih zgrada </t>
  </si>
  <si>
    <t>Broj novoobnovljenih i energetski učinkovitih stambenih zgrada na UP Gospić</t>
  </si>
  <si>
    <t>1.3.3.1.</t>
  </si>
  <si>
    <t xml:space="preserve">APP: Stambeno naselje Bukovac - izgradnja ceste </t>
  </si>
  <si>
    <t>1.3.3.2.</t>
  </si>
  <si>
    <t>APP: LIFE energetska obnova stambenih zgrada i OIE do 2025.g. na području Gospića</t>
  </si>
  <si>
    <t>1.3.3.3.</t>
  </si>
  <si>
    <t>APP: Izgradnja mrtvačnice sa parkiralištem</t>
  </si>
  <si>
    <t>2.1.</t>
  </si>
  <si>
    <t>Poseban cilj 2.1. Razvoj i povezivanje ključnih sektora gospodarstva</t>
  </si>
  <si>
    <t>Prosječan boravak turista (u danima) (OI.02.8.24)</t>
  </si>
  <si>
    <t>Prosječno trajanje boravka turista na području UP Gospić</t>
  </si>
  <si>
    <t>dan</t>
  </si>
  <si>
    <t>2,19</t>
  </si>
  <si>
    <t>2,2</t>
  </si>
  <si>
    <t>2.1.1.</t>
  </si>
  <si>
    <t>Mjera 2.1.1. Podrška razvoju sustava kratkih lanaca opskrbe</t>
  </si>
  <si>
    <t>Broj poljoprivrednika</t>
  </si>
  <si>
    <t>Ukupan broj poljoprivrednika na UP Gospić</t>
  </si>
  <si>
    <t>2.1.1.1.</t>
  </si>
  <si>
    <t>APP: Restoran i tržnica u Smiljanu</t>
  </si>
  <si>
    <t>2.1.1.2.</t>
  </si>
  <si>
    <t>APP: Unaprjeđenje prerade voća i povrća</t>
  </si>
  <si>
    <t>Gospić - Razvojni centar Ličko-senjske županije</t>
  </si>
  <si>
    <t>2.1.1.3.</t>
  </si>
  <si>
    <t>APP: Tržnica Perušić</t>
  </si>
  <si>
    <t>2.1.1.4.</t>
  </si>
  <si>
    <t>APP: Mjesna tržnica u Udbini</t>
  </si>
  <si>
    <t>2.1.2.</t>
  </si>
  <si>
    <t>Mjera 2.1.2. Prezentacija ličkog identiteta kroz turističke sadržaje</t>
  </si>
  <si>
    <t>Broj dolazaka turista</t>
  </si>
  <si>
    <t>Ukupan broj dolazaka turista na UP Gospić</t>
  </si>
  <si>
    <t>2.1.2.1.</t>
  </si>
  <si>
    <t>APP: Teslinim koracima</t>
  </si>
  <si>
    <t>2.1.2.2.</t>
  </si>
  <si>
    <t>APP: Interpretacijski centar Krbavska bitka</t>
  </si>
  <si>
    <t>2.1.2.3.</t>
  </si>
  <si>
    <t>APP: Turska kula/frankopanska</t>
  </si>
  <si>
    <t>2.1.2.4.</t>
  </si>
  <si>
    <t>APP: Edukativno-zabavni park Nikola Tesla</t>
  </si>
  <si>
    <t>2.1.2.5.</t>
  </si>
  <si>
    <t>APP: Etno Muzej Murković mlin</t>
  </si>
  <si>
    <t>2.1.2.6.</t>
  </si>
  <si>
    <t>APP:  Rekonstrukcija Muzeja Like Gospić</t>
  </si>
  <si>
    <t>Muzej Like Gospić</t>
  </si>
  <si>
    <t>2.1.2.7.</t>
  </si>
  <si>
    <t>APP: Memorijalni centar Kosinjska tiskara</t>
  </si>
  <si>
    <t>2.1.2.8.</t>
  </si>
  <si>
    <t>APP: Memorijalni centar Domovinskog rata Ličko-senjske županije</t>
  </si>
  <si>
    <t>Ličko-senjska županija</t>
  </si>
  <si>
    <t>2.2.</t>
  </si>
  <si>
    <t>Poseban cilj 2.2. Unaprjeđenje poslovnog okruženja - zelena i digitalna tranzicija gospodarskog sektora</t>
  </si>
  <si>
    <t>Udio zaposlenih u mikro, malim i srednjim poduzećima u ukupnom broju zaposlenih (OI.02.1.31)</t>
  </si>
  <si>
    <t>Udio zaposlenog stanovništva u subjektima malog gospodarstva - mikro, malim i srednjim poduzećima na području UP Gospić</t>
  </si>
  <si>
    <t>postotak</t>
  </si>
  <si>
    <t>94,82%</t>
  </si>
  <si>
    <t>95,5%</t>
  </si>
  <si>
    <t>2.2.1.</t>
  </si>
  <si>
    <t>Mjera 2.2.1. Unaprjeđenje poslovne infrastukture za stvaranje dodane vrijednosti proizvoda</t>
  </si>
  <si>
    <t>Broj novih poduzetničkih zona</t>
  </si>
  <si>
    <t>2.2.1.1.</t>
  </si>
  <si>
    <t>APP: Izgradnja i opremanje Poslovne zone pokraj A1 (uključuje mljekaru)</t>
  </si>
  <si>
    <t>2.2.1.2.</t>
  </si>
  <si>
    <t>APP: Centar za brdsko planinsku poljoprivredu i stočarstvo</t>
  </si>
  <si>
    <t>Gospić - Ličko-senjska županija/Gospić</t>
  </si>
  <si>
    <t>2.2.1.3.</t>
  </si>
  <si>
    <t>APP: Proširenje poslovne zone Konjsko Brdo</t>
  </si>
  <si>
    <t>2.2.1.5.</t>
  </si>
  <si>
    <t>APP: Obnova zgrade starog mlina</t>
  </si>
  <si>
    <t>2.2.1.6.</t>
  </si>
  <si>
    <t>APP: Znanstveno-istraživački institut "Lički krumpir"</t>
  </si>
  <si>
    <t>Gospić - Lokalna akcijska grupa LIKA</t>
  </si>
  <si>
    <t>2.2.2.</t>
  </si>
  <si>
    <t>Mjera 2.2.2. Edukacije kao potpora poduzetnicima</t>
  </si>
  <si>
    <t>Broj održanih edukacija</t>
  </si>
  <si>
    <t>Ukupan broj novoodržanih edukacija za poduzetnike</t>
  </si>
  <si>
    <t>2.2.2.1.</t>
  </si>
  <si>
    <t>APP: Zeleni ured</t>
  </si>
  <si>
    <t>2.2.2.2.</t>
  </si>
  <si>
    <t>APP: Edukacija poduzetnika početnika</t>
  </si>
  <si>
    <t>3.1.</t>
  </si>
  <si>
    <t>Poseban cilj 3.1. Unaprjeđenje prometne infrastrukture i dostupnost urbanog prijevoza svim stanovnicima</t>
  </si>
  <si>
    <t>Broj javno dostupnih punionica za vozila na električni pogon (OI.02.11.44)</t>
  </si>
  <si>
    <t>Ukupan broj javno dostupnih punionica za vozila na električni pogon na UP Gospić</t>
  </si>
  <si>
    <t>3.1.1.</t>
  </si>
  <si>
    <t>Mjera 3.1.1. Infrastrukturno unaprjeđenje i podrška novim modalitetima javnog prijevoza</t>
  </si>
  <si>
    <t>Broj nabavljenih autobusa na električni ili alternativni pogon</t>
  </si>
  <si>
    <t>Ukupan broj novonabavljenih autobusa na električni ili alternativni pogon na UP Gospić</t>
  </si>
  <si>
    <t>3.1.1.1.</t>
  </si>
  <si>
    <t>APP: Sanacija prometne infrastrukture</t>
  </si>
  <si>
    <t>3.1.1.2.</t>
  </si>
  <si>
    <t>APP: CycloGospić</t>
  </si>
  <si>
    <t>3.1.1.3.</t>
  </si>
  <si>
    <t>APP: Rekonstrukcija Ul. Bana Josipa Jelačića</t>
  </si>
  <si>
    <t>3.1.1.4.</t>
  </si>
  <si>
    <t>APP: Aleja spomenika s parkiralištem</t>
  </si>
  <si>
    <t>3.1.1.5.</t>
  </si>
  <si>
    <t>APP: Uspostava prijevoza unutar urbanog područja</t>
  </si>
  <si>
    <t>3.2.</t>
  </si>
  <si>
    <t>Poseban cilj 3.2. Ulaganja u digitalnu povezivost</t>
  </si>
  <si>
    <t>Kućanstva sa širokopojasnim pristupom (OI.02.7.05)</t>
  </si>
  <si>
    <t>Dostupnost širokopojasne mreže izražena kroz prosječan udio kućanstava sa širokopojasnim pristupom na razini UP Gospić</t>
  </si>
  <si>
    <t>29,86%</t>
  </si>
  <si>
    <t>3.2.1.</t>
  </si>
  <si>
    <t>Mjera 3.2.1. Ulaganja u digitalnu povezivost</t>
  </si>
  <si>
    <t>Udio kućanstava sa brzinom širokopojasnog pristupa većom od 100 MBit/s</t>
  </si>
  <si>
    <t>Ukupan udi kućanstava na UP Gospić koji imaju širokopojasni pristup s brzinom većom od100 MBit/s</t>
  </si>
  <si>
    <t>4,89</t>
  </si>
  <si>
    <t>5,5</t>
  </si>
  <si>
    <t>3.2.1.1.</t>
  </si>
  <si>
    <t>APP: Projektiranje i izgradnja širokopojasne mreže sljedeće generacije</t>
  </si>
  <si>
    <t>4.1.</t>
  </si>
  <si>
    <t>Poseban cilj 4.1. Razvoj osnovne komunalne infrastrukture</t>
  </si>
  <si>
    <t>Sakupljena količina odvojenog komunalnog otpada u sklopu javne usluge (OI.02.6.64)</t>
  </si>
  <si>
    <t>Ukupna količina odvojenog komunalnog otpada u sklopu javne usluge na UP Gospić</t>
  </si>
  <si>
    <t>broj (tona)</t>
  </si>
  <si>
    <t>4.1.1.</t>
  </si>
  <si>
    <t>Mjera 4.1.1. Razvoj i unaprjeđenje sustava vodovoda i odvodnje</t>
  </si>
  <si>
    <t>Novopriključeno stanovništvo u sustavu odvodnje</t>
  </si>
  <si>
    <t>Broj novih priključaka u sustavu odvodnje u UP Gospić</t>
  </si>
  <si>
    <t>4.1.1.1.</t>
  </si>
  <si>
    <t>APP: Odvodnja otpadnih voda naselja Udbina</t>
  </si>
  <si>
    <t>Kraljevac d.o.o.</t>
  </si>
  <si>
    <t>4.1.1.2.</t>
  </si>
  <si>
    <t>APP: Unaprjeđenje cjelovitog sustava odvodnje i pročišćavanja voda u Gospiću</t>
  </si>
  <si>
    <t>4.1.1.3.</t>
  </si>
  <si>
    <t>APP: Razvoj i uspostavljanje održivog sustava vodoopskrbe i odvodnje u Perušiću</t>
  </si>
  <si>
    <t>4.1.2.</t>
  </si>
  <si>
    <t>Mjera 4.1.2. Učinkovito upravljanje otpadom</t>
  </si>
  <si>
    <t>Broj novoizgrađenih reciklažnih dvorišta</t>
  </si>
  <si>
    <t>Broj novoizgrađenih reciklažnih dvorišta na UP Gospić</t>
  </si>
  <si>
    <t>4.1.2.1.</t>
  </si>
  <si>
    <t>APP: Izgradnja reciklažnog dvorišta za građevinski otpad</t>
  </si>
  <si>
    <t>4.1.2.3.</t>
  </si>
  <si>
    <t>4.1.2.4.</t>
  </si>
  <si>
    <t>APP: Izgradnja Kompostane</t>
  </si>
  <si>
    <t>4.2.</t>
  </si>
  <si>
    <t>Poseban cilj 4.2. Održivo upravljanja resursima</t>
  </si>
  <si>
    <t>Stanovništvo obuhvaćeno Sporazumom gradonačelnika za potpisnike za klimu i energiju (OI.02.6.50)</t>
  </si>
  <si>
    <t>Broj stanovnika na području UP Gospić obuhvaćen Sporazumom gradonačelnika za potpisnike za klimu i energiju</t>
  </si>
  <si>
    <t>4.2.1.</t>
  </si>
  <si>
    <t>Mjera 4.2.1. Stvaranje sustava za učinkovitije korištenje energije</t>
  </si>
  <si>
    <t>Broj novih energetski učinkovitih tijela javne rasvjete</t>
  </si>
  <si>
    <t>Broj zamijenjenih rasvjetnih tijela javne rasvjete energetski učinkovitim</t>
  </si>
  <si>
    <t>4.2.1.1.</t>
  </si>
  <si>
    <t>APP: Sustav javne rasvjete - druga funkcionalna cjelina</t>
  </si>
  <si>
    <t>4.2.1.2.</t>
  </si>
  <si>
    <t>APP: Energetska obnova zgrade Gimnazije Gospić i Strukovne škole Gospić</t>
  </si>
  <si>
    <t>Gospić - Gimnazija Gospić</t>
  </si>
  <si>
    <t>4.2.1.3.</t>
  </si>
  <si>
    <t>APP: Fotonaponske ćelije za zgradu RaC-a LSŽ</t>
  </si>
  <si>
    <t>4.3.</t>
  </si>
  <si>
    <t>Poseban cilj 4.3. Unaprjeđenje sustava očuvanja okoliša i prirode</t>
  </si>
  <si>
    <t>Rashodi za zaštitu okoliša na području županije, po stanovniku (OI.02.6.62)</t>
  </si>
  <si>
    <t>Ukupni rashodi za zaštitu okoliša na području Ličko-senjske županije u 2017. godini</t>
  </si>
  <si>
    <t>EUR/st.</t>
  </si>
  <si>
    <t>53,52</t>
  </si>
  <si>
    <t>4.3.1.</t>
  </si>
  <si>
    <t>Mjera 4.3.1. Jačanje svijesti kroz edukaciju o  zaštiti prirode</t>
  </si>
  <si>
    <t>Broj novih šumskih poučnih staza</t>
  </si>
  <si>
    <t>Broj novoizgrađenih/uređenih/opremljenih šumskih poučnih staza na području UP Gospić</t>
  </si>
  <si>
    <t>4.3.1.1.</t>
  </si>
  <si>
    <t>APP: Uređenje 5 poučnih staza</t>
  </si>
  <si>
    <t>4.3.1.2.</t>
  </si>
  <si>
    <t>APP: Planinski centar "Bijeli potoci"</t>
  </si>
  <si>
    <t>Gospić - JU za zaštitu I očuvanje prirode LSŽ</t>
  </si>
  <si>
    <t>4.3.2.</t>
  </si>
  <si>
    <t>Mjera 4.3.2. Ulaganje u sustav žurnih službi</t>
  </si>
  <si>
    <t>Broj novoizgrađenih objekata žurnih službi</t>
  </si>
  <si>
    <t>Broj novoizgrađenih objekata žurnih službi na UP Gospić</t>
  </si>
  <si>
    <t>4.3.2.1.</t>
  </si>
  <si>
    <t>APP: Izgradnja Centra za zaštitu i spašavanje Grada Gospića</t>
  </si>
  <si>
    <t>4.3.2.2.</t>
  </si>
  <si>
    <t>APP: Kamp žurnih službi Velika Plana</t>
  </si>
  <si>
    <t>SVEUKUPNO</t>
  </si>
  <si>
    <t>Tablica T-2 - Izvori sredstava</t>
  </si>
  <si>
    <t xml:space="preserve">Napomena </t>
  </si>
  <si>
    <t>Planirana sredstva za provedbu skupine mjera 2023.</t>
  </si>
  <si>
    <t>Planirana sredstva za provedbu skupine mjera (n - n+2) (2023.-2025.)</t>
  </si>
  <si>
    <t>Državni
proračun</t>
  </si>
  <si>
    <t>Županijski
proračun</t>
  </si>
  <si>
    <t>Lokalni
proračun</t>
  </si>
  <si>
    <t>Pomoći Europske 
unije</t>
  </si>
  <si>
    <t>Javna poduzeća</t>
  </si>
  <si>
    <t>Ostali izvori**</t>
  </si>
  <si>
    <t xml:space="preserve">Sveukupno 2023. </t>
  </si>
  <si>
    <t>Sveukupno 2023.-2025.</t>
  </si>
  <si>
    <t>Ukupno</t>
  </si>
  <si>
    <t>Od toga ITU</t>
  </si>
  <si>
    <t>UKUPNO</t>
  </si>
  <si>
    <t>Navedena sredstva se odnose na izradu projektno-tehničke dokumentacije.</t>
  </si>
  <si>
    <t>Navedeni iznos se odnosi na sredstva potrebna za izradu projektne dokumentacije.</t>
  </si>
  <si>
    <t>ITU - strateški</t>
  </si>
  <si>
    <t>ITU - Strateški</t>
  </si>
  <si>
    <t>ITU -strateški</t>
  </si>
  <si>
    <t>APP: Rekonstrukcija Muzeja Like Gospić</t>
  </si>
  <si>
    <t>Navedena sredstva se odnose na izradu natječajnog elaborata i usluge provedbe natječaja. Kad se u 2023. godini izradi navedena dokumentacija odnosno provede natječaj znat će se vrijednost investicije.</t>
  </si>
  <si>
    <t>Dodano iz Provedbenog programa Grada Gospića</t>
  </si>
  <si>
    <t xml:space="preserve">Dodano iz Provedbenog programa Općine Perušić </t>
  </si>
  <si>
    <t>Navedeni iznos se odnosi na sredstva potrebna za izradu projekne dokumentacije. Kad se  izradi navedena dokumentacija odnosno provede natječaj znat će se vrijednost investicije.</t>
  </si>
  <si>
    <t>Tablica T-3: Strateški projekti</t>
  </si>
  <si>
    <t>Red.br. projekta</t>
  </si>
  <si>
    <t>Naziv projekta</t>
  </si>
  <si>
    <t>Numerički kod u SRUP-u*</t>
  </si>
  <si>
    <t>Status projekta**</t>
  </si>
  <si>
    <t>Nositelj projekta</t>
  </si>
  <si>
    <t>Ukupna vrijednost projekta u EUR</t>
  </si>
  <si>
    <t>Izvori financiranja projekta (godina n - 2023. godina)</t>
  </si>
  <si>
    <t>Izvori financiranja projekta 2022-2027.</t>
  </si>
  <si>
    <t>Intenzitet ITU sufinanciranja, %</t>
  </si>
  <si>
    <t>Lokalni proračun</t>
  </si>
  <si>
    <t>Državni proračun</t>
  </si>
  <si>
    <t>Pomoći Europske unije</t>
  </si>
  <si>
    <t>Ostali izvori</t>
  </si>
  <si>
    <t>Sveukupno</t>
  </si>
  <si>
    <t>od toga ITU</t>
  </si>
  <si>
    <t>Rekonstrukcija i opremanje unutarnjih dijelova KIC-a Lički Osik</t>
  </si>
  <si>
    <t>Interpretacijski centar prirodne/kulturne/povijesne baštine Perušić</t>
  </si>
  <si>
    <t>1.3.1.2</t>
  </si>
  <si>
    <t>Teslinim koracima</t>
  </si>
  <si>
    <t>Interpretacijski centar Krbavska bitka</t>
  </si>
  <si>
    <t xml:space="preserve"> Rekonstrukcija Muzeja Like Gospić</t>
  </si>
  <si>
    <t>Uspostava prijevoza unutar urbanog područja</t>
  </si>
  <si>
    <t xml:space="preserve">Napomene:  </t>
  </si>
  <si>
    <t>*Numerički kod mjere u SRUP-u na koju se razvojni projekt odnosi</t>
  </si>
  <si>
    <t>** Projekt neposredne realizacije (1), projekt realizacije u srednjoročnom razdoblju (2) i projekt realizacije u dugoročnom razdoblju (3).</t>
  </si>
  <si>
    <t>UKUPNO ITU po JLS</t>
  </si>
  <si>
    <t>Broj projekata</t>
  </si>
  <si>
    <t>Ukupna vrijednost projekta</t>
  </si>
  <si>
    <t>Iznos ITU sufinanciranja</t>
  </si>
  <si>
    <t>Planirana sredstva za provedbu skupine mjera 2022.</t>
  </si>
  <si>
    <t>Planirana sredstva za provedbu skupine mjera 2024.</t>
  </si>
  <si>
    <t>Planirana sredstva za provedbu skupine mjera 2025.</t>
  </si>
  <si>
    <t>Planirana sredstva za provedbu skupine mjera 2026.</t>
  </si>
  <si>
    <t>Planirana sredstva za provedbu skupine mjera 2027.</t>
  </si>
  <si>
    <t>SVEUKUPNO (2022.-2027.)</t>
  </si>
  <si>
    <t>Sveukupno 2022.</t>
  </si>
  <si>
    <t>Sveukupno 2024.</t>
  </si>
  <si>
    <t>Sveukupno 2025.</t>
  </si>
  <si>
    <t xml:space="preserve">Sveukupno 2026. </t>
  </si>
  <si>
    <t>Sveukupno 2027.</t>
  </si>
  <si>
    <t>Izgradnja „Kuće sestre Žarke Ivasić-milosrdnice“</t>
  </si>
  <si>
    <t>APP: Rekonstrukcija i opremanje unutarnjih dijelova KIC-a Lički Osik</t>
  </si>
  <si>
    <t>LIFE energetska obnova stambenih zgrada i OIE do 2025.g. na području Gospića</t>
  </si>
  <si>
    <t>Izgradnja mrtvačnice sa parkiralištem</t>
  </si>
  <si>
    <t>PC 1.1.</t>
  </si>
  <si>
    <t>PC1.2.</t>
  </si>
  <si>
    <t>PC31.3.</t>
  </si>
  <si>
    <t>Indikativna</t>
  </si>
  <si>
    <t>Državni + lokalni + županijski</t>
  </si>
  <si>
    <t>Ostalo</t>
  </si>
  <si>
    <t>PC2.1.</t>
  </si>
  <si>
    <t>PC2.2.</t>
  </si>
  <si>
    <t>PC3.1.</t>
  </si>
  <si>
    <t>PC3.2.</t>
  </si>
  <si>
    <t>PC4.1.</t>
  </si>
  <si>
    <t>PC4.2.</t>
  </si>
  <si>
    <t>PC4.3.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</si>
</sst>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[$€]#,##0.00"/>
    <numFmt numFmtId="179" formatCode="[$kn]#,##0.00"/>
  </numFmts>
  <fonts count="35">
    <font>
      <sz val="10"/>
      <color rgb="FF000000"/>
      <name val="Arial"/>
      <charset val="134"/>
      <scheme val="minor"/>
    </font>
    <font>
      <sz val="10"/>
      <color rgb="FF000000"/>
      <name val="Source Sans Pro"/>
      <charset val="134"/>
    </font>
    <font>
      <sz val="10"/>
      <color theme="1"/>
      <name val="Source Sans Pro"/>
      <charset val="134"/>
    </font>
    <font>
      <b/>
      <sz val="10"/>
      <color rgb="FF000000"/>
      <name val="Source Sans Pro"/>
      <charset val="134"/>
    </font>
    <font>
      <sz val="10"/>
      <name val="Arial"/>
      <charset val="238"/>
    </font>
    <font>
      <b/>
      <sz val="14"/>
      <color rgb="FF000000"/>
      <name val="Source Sans Pro"/>
      <charset val="134"/>
    </font>
    <font>
      <b/>
      <sz val="10"/>
      <color theme="1"/>
      <name val="Source Sans Pro"/>
      <charset val="134"/>
    </font>
    <font>
      <b/>
      <sz val="10"/>
      <color rgb="FFFF0000"/>
      <name val="Source Sans Pro"/>
      <charset val="134"/>
    </font>
    <font>
      <b/>
      <sz val="11"/>
      <color rgb="FFFFFFFF"/>
      <name val="&quot;Source Sans Pro&quot;"/>
      <charset val="134"/>
    </font>
    <font>
      <sz val="11"/>
      <color theme="1"/>
      <name val="Source Sans Pro"/>
      <charset val="134"/>
    </font>
    <font>
      <b/>
      <sz val="11"/>
      <color rgb="FFFFFFFF"/>
      <name val="Source Sans Pro"/>
      <charset val="134"/>
    </font>
    <font>
      <sz val="10"/>
      <name val="Source Sans Pro"/>
      <charset val="134"/>
    </font>
    <font>
      <b/>
      <sz val="10"/>
      <color theme="1"/>
      <name val="&quot;Source Sans Pro&quot;"/>
      <charset val="134"/>
    </font>
    <font>
      <b/>
      <sz val="10"/>
      <color rgb="FFFFFFFF"/>
      <name val="Source Sans Pro"/>
      <charset val="134"/>
    </font>
    <font>
      <b/>
      <sz val="10"/>
      <color rgb="FFCC4125"/>
      <name val="Source Sans Pro"/>
      <charset val="134"/>
    </font>
    <font>
      <sz val="11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6D01"/>
        <bgColor rgb="FFFF6D01"/>
      </patternFill>
    </fill>
    <fill>
      <patternFill patternType="solid">
        <fgColor rgb="FFEFEFEF"/>
        <bgColor rgb="FFEFEFEF"/>
      </patternFill>
    </fill>
    <fill>
      <patternFill patternType="solid">
        <fgColor rgb="FFD8D8D8"/>
        <bgColor rgb="FFD8D8D8"/>
      </patternFill>
    </fill>
    <fill>
      <patternFill patternType="solid">
        <fgColor rgb="FFFF5100"/>
        <bgColor rgb="FFFF5100"/>
      </patternFill>
    </fill>
    <fill>
      <patternFill patternType="solid">
        <fgColor rgb="FFE6B8AF"/>
        <bgColor rgb="FFE6B8AF"/>
      </patternFill>
    </fill>
    <fill>
      <patternFill patternType="solid">
        <fgColor rgb="FF666666"/>
        <bgColor rgb="FF666666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medium">
        <color rgb="FFFFFFFF"/>
      </right>
      <top style="thin">
        <color rgb="FF666666"/>
      </top>
      <bottom/>
      <diagonal/>
    </border>
    <border>
      <left style="medium">
        <color rgb="FFFFFFFF"/>
      </left>
      <right style="medium">
        <color rgb="FFFFFFFF"/>
      </right>
      <top style="thin">
        <color rgb="FF666666"/>
      </top>
      <bottom/>
      <diagonal/>
    </border>
    <border>
      <left style="medium">
        <color rgb="FF434343"/>
      </left>
      <right style="medium">
        <color rgb="FF434343"/>
      </right>
      <top style="medium">
        <color rgb="FF434343"/>
      </top>
      <bottom/>
      <diagonal/>
    </border>
    <border>
      <left style="medium">
        <color rgb="FF434343"/>
      </left>
      <right/>
      <top style="medium">
        <color rgb="FF434343"/>
      </top>
      <bottom style="thin">
        <color rgb="FF666666"/>
      </bottom>
      <diagonal/>
    </border>
    <border>
      <left/>
      <right/>
      <top style="medium">
        <color rgb="FF434343"/>
      </top>
      <bottom style="thin">
        <color rgb="FF666666"/>
      </bottom>
      <diagonal/>
    </border>
    <border>
      <left style="medium">
        <color rgb="FF434343"/>
      </left>
      <right style="medium">
        <color rgb="FF434343"/>
      </right>
      <top/>
      <bottom/>
      <diagonal/>
    </border>
    <border>
      <left style="medium">
        <color rgb="FF434343"/>
      </left>
      <right style="thin">
        <color rgb="FF666666"/>
      </right>
      <top style="thin">
        <color rgb="FF666666"/>
      </top>
      <bottom/>
      <diagonal/>
    </border>
    <border>
      <left style="medium">
        <color rgb="FF434343"/>
      </left>
      <right style="medium">
        <color rgb="FF434343"/>
      </right>
      <top/>
      <bottom style="thin">
        <color rgb="FF666666"/>
      </bottom>
      <diagonal/>
    </border>
    <border>
      <left style="medium">
        <color rgb="FF434343"/>
      </left>
      <right style="thin">
        <color rgb="FF666666"/>
      </right>
      <top/>
      <bottom style="thin">
        <color rgb="FF666666"/>
      </bottom>
      <diagonal/>
    </border>
    <border>
      <left style="medium">
        <color rgb="FF434343"/>
      </left>
      <right style="medium">
        <color rgb="FF434343"/>
      </right>
      <top style="thin">
        <color rgb="FF666666"/>
      </top>
      <bottom style="thin">
        <color rgb="FF666666"/>
      </bottom>
      <diagonal/>
    </border>
    <border>
      <left style="medium">
        <color rgb="FF434343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434343"/>
      </left>
      <right style="medium">
        <color rgb="FF434343"/>
      </right>
      <top style="thin">
        <color rgb="FF666666"/>
      </top>
      <bottom style="medium">
        <color rgb="FF434343"/>
      </bottom>
      <diagonal/>
    </border>
    <border>
      <left style="medium">
        <color rgb="FF434343"/>
      </left>
      <right style="thin">
        <color rgb="FF666666"/>
      </right>
      <top style="thin">
        <color rgb="FF666666"/>
      </top>
      <bottom style="medium">
        <color rgb="FF434343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434343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434343"/>
      </right>
      <top style="medium">
        <color rgb="FF434343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434343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medium">
        <color rgb="FF434343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rgb="FF434343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434343"/>
      </right>
      <top style="thin">
        <color rgb="FF666666"/>
      </top>
      <bottom style="medium">
        <color rgb="FF434343"/>
      </bottom>
      <diagonal/>
    </border>
    <border>
      <left style="medium">
        <color rgb="FFFFFFFF"/>
      </left>
      <right/>
      <top/>
      <bottom/>
      <diagonal/>
    </border>
    <border>
      <left/>
      <right/>
      <top/>
      <bottom style="medium">
        <color rgb="FF434343"/>
      </bottom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medium">
        <color rgb="FF666666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medium">
        <color rgb="FF666666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7B7B7"/>
      </left>
      <right style="medium">
        <color rgb="FF666666"/>
      </right>
      <top/>
      <bottom style="thin">
        <color rgb="FFB7B7B7"/>
      </bottom>
      <diagonal/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  <diagonal/>
    </border>
    <border>
      <left style="medium">
        <color rgb="FF666666"/>
      </left>
      <right style="thin">
        <color rgb="FFB7B7B7"/>
      </right>
      <top style="thin">
        <color rgb="FFB7B7B7"/>
      </top>
      <bottom/>
      <diagonal/>
    </border>
    <border>
      <left/>
      <right style="medium">
        <color rgb="FF666666"/>
      </right>
      <top style="thin">
        <color rgb="FFB7B7B7"/>
      </top>
      <bottom style="thin">
        <color rgb="FFB7B7B7"/>
      </bottom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/>
      <right style="thin">
        <color rgb="FFB7B7B7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thin">
        <color rgb="FFB7B7B7"/>
      </right>
      <top style="medium">
        <color rgb="FF666666"/>
      </top>
      <bottom style="medium">
        <color rgb="FF666666"/>
      </bottom>
      <diagonal/>
    </border>
    <border>
      <left style="thin">
        <color rgb="FFB7B7B7"/>
      </left>
      <right style="thin">
        <color rgb="FFB7B7B7"/>
      </right>
      <top style="medium">
        <color rgb="FF666666"/>
      </top>
      <bottom style="medium">
        <color rgb="FF666666"/>
      </bottom>
      <diagonal/>
    </border>
    <border>
      <left style="thin">
        <color rgb="FFB7B7B7"/>
      </left>
      <right style="medium">
        <color rgb="FF666666"/>
      </right>
      <top style="thin">
        <color rgb="FFB7B7B7"/>
      </top>
      <bottom/>
      <diagonal/>
    </border>
    <border>
      <left style="thin">
        <color rgb="FFB7B7B7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medium">
        <color rgb="FF000000"/>
      </right>
      <top style="thin">
        <color rgb="FF999999"/>
      </top>
      <bottom style="thin">
        <color rgb="FF999999"/>
      </bottom>
      <diagonal/>
    </border>
    <border>
      <left/>
      <right style="medium">
        <color rgb="FF000000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medium">
        <color rgb="FF000000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medium">
        <color rgb="FF000000"/>
      </right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CFDFD"/>
      </left>
      <right style="thin">
        <color rgb="FFFCFDFD"/>
      </right>
      <top/>
      <bottom style="thin">
        <color rgb="FFFCFDFD"/>
      </bottom>
      <diagonal/>
    </border>
    <border>
      <left style="thin">
        <color rgb="FFFCFDFD"/>
      </left>
      <right style="thin">
        <color rgb="FFFCFDFD"/>
      </right>
      <top style="thin">
        <color rgb="FFFCFDFD"/>
      </top>
      <bottom style="thin">
        <color rgb="FFFCFDFD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4" borderId="10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4" applyNumberFormat="0" applyFill="0" applyAlignment="0" applyProtection="0">
      <alignment vertical="center"/>
    </xf>
    <xf numFmtId="0" fontId="22" fillId="0" borderId="104" applyNumberFormat="0" applyFill="0" applyAlignment="0" applyProtection="0">
      <alignment vertical="center"/>
    </xf>
    <xf numFmtId="0" fontId="23" fillId="0" borderId="10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5" borderId="106" applyNumberFormat="0" applyAlignment="0" applyProtection="0">
      <alignment vertical="center"/>
    </xf>
    <xf numFmtId="0" fontId="25" fillId="16" borderId="107" applyNumberFormat="0" applyAlignment="0" applyProtection="0">
      <alignment vertical="center"/>
    </xf>
    <xf numFmtId="0" fontId="26" fillId="16" borderId="106" applyNumberFormat="0" applyAlignment="0" applyProtection="0">
      <alignment vertical="center"/>
    </xf>
    <xf numFmtId="0" fontId="27" fillId="17" borderId="108" applyNumberFormat="0" applyAlignment="0" applyProtection="0">
      <alignment vertical="center"/>
    </xf>
    <xf numFmtId="0" fontId="28" fillId="0" borderId="109" applyNumberFormat="0" applyFill="0" applyAlignment="0" applyProtection="0">
      <alignment vertical="center"/>
    </xf>
    <xf numFmtId="0" fontId="29" fillId="0" borderId="110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</cellStyleXfs>
  <cellXfs count="281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7" xfId="0" applyNumberFormat="1" applyFont="1" applyFill="1" applyBorder="1" applyAlignment="1">
      <alignment vertical="center" wrapText="1"/>
    </xf>
    <xf numFmtId="4" fontId="3" fillId="4" borderId="6" xfId="0" applyNumberFormat="1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4" fontId="1" fillId="5" borderId="7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3" fillId="2" borderId="0" xfId="0" applyFont="1" applyFill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vertical="center" wrapText="1"/>
    </xf>
    <xf numFmtId="4" fontId="1" fillId="5" borderId="11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vertical="center" wrapText="1"/>
    </xf>
    <xf numFmtId="0" fontId="5" fillId="7" borderId="12" xfId="0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 vertical="center" wrapText="1"/>
    </xf>
    <xf numFmtId="4" fontId="3" fillId="7" borderId="6" xfId="0" applyNumberFormat="1" applyFont="1" applyFill="1" applyBorder="1" applyAlignment="1">
      <alignment vertical="center" wrapText="1"/>
    </xf>
    <xf numFmtId="4" fontId="1" fillId="5" borderId="8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4" xfId="0" applyFont="1" applyBorder="1"/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4" fillId="0" borderId="20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4" fillId="0" borderId="22" xfId="0" applyFont="1" applyBorder="1"/>
    <xf numFmtId="0" fontId="4" fillId="0" borderId="23" xfId="0" applyFont="1" applyBorder="1"/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178" fontId="2" fillId="0" borderId="24" xfId="0" applyNumberFormat="1" applyFont="1" applyBorder="1" applyAlignment="1">
      <alignment vertical="center" wrapText="1"/>
    </xf>
    <xf numFmtId="178" fontId="2" fillId="0" borderId="25" xfId="0" applyNumberFormat="1" applyFont="1" applyBorder="1" applyAlignment="1">
      <alignment vertical="center" wrapText="1"/>
    </xf>
    <xf numFmtId="178" fontId="2" fillId="0" borderId="26" xfId="0" applyNumberFormat="1" applyFont="1" applyBorder="1" applyAlignment="1">
      <alignment vertical="center" wrapText="1"/>
    </xf>
    <xf numFmtId="178" fontId="2" fillId="0" borderId="24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horizontal="right" vertical="center" wrapText="1"/>
    </xf>
    <xf numFmtId="178" fontId="2" fillId="0" borderId="25" xfId="0" applyNumberFormat="1" applyFont="1" applyBorder="1" applyAlignment="1">
      <alignment horizontal="right" vertical="center" wrapText="1"/>
    </xf>
    <xf numFmtId="178" fontId="2" fillId="0" borderId="26" xfId="0" applyNumberFormat="1" applyFont="1" applyBorder="1" applyAlignment="1">
      <alignment horizontal="right" vertical="center" wrapText="1"/>
    </xf>
    <xf numFmtId="0" fontId="7" fillId="7" borderId="27" xfId="0" applyFont="1" applyFill="1" applyBorder="1" applyAlignment="1">
      <alignment vertical="center" wrapText="1"/>
    </xf>
    <xf numFmtId="0" fontId="2" fillId="7" borderId="27" xfId="0" applyFont="1" applyFill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178" fontId="6" fillId="7" borderId="27" xfId="0" applyNumberFormat="1" applyFont="1" applyFill="1" applyBorder="1" applyAlignment="1">
      <alignment horizontal="right" vertical="center" wrapText="1"/>
    </xf>
    <xf numFmtId="178" fontId="6" fillId="7" borderId="28" xfId="0" applyNumberFormat="1" applyFont="1" applyFill="1" applyBorder="1" applyAlignment="1">
      <alignment horizontal="right" vertical="center" wrapText="1"/>
    </xf>
    <xf numFmtId="178" fontId="6" fillId="7" borderId="29" xfId="0" applyNumberFormat="1" applyFont="1" applyFill="1" applyBorder="1" applyAlignment="1">
      <alignment horizontal="right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0" fontId="4" fillId="0" borderId="35" xfId="0" applyFont="1" applyBorder="1"/>
    <xf numFmtId="0" fontId="6" fillId="0" borderId="33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8" borderId="2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178" fontId="9" fillId="0" borderId="26" xfId="0" applyNumberFormat="1" applyFont="1" applyBorder="1" applyAlignment="1">
      <alignment vertical="center"/>
    </xf>
    <xf numFmtId="0" fontId="10" fillId="8" borderId="26" xfId="0" applyFont="1" applyFill="1" applyBorder="1" applyAlignment="1">
      <alignment vertical="center"/>
    </xf>
    <xf numFmtId="178" fontId="10" fillId="8" borderId="26" xfId="0" applyNumberFormat="1" applyFont="1" applyFill="1" applyBorder="1" applyAlignment="1">
      <alignment vertical="center"/>
    </xf>
    <xf numFmtId="0" fontId="4" fillId="0" borderId="40" xfId="0" applyFont="1" applyBorder="1"/>
    <xf numFmtId="0" fontId="6" fillId="3" borderId="41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 wrapText="1"/>
    </xf>
    <xf numFmtId="0" fontId="6" fillId="9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wrapText="1"/>
    </xf>
    <xf numFmtId="0" fontId="11" fillId="0" borderId="45" xfId="0" applyFont="1" applyBorder="1" applyAlignment="1">
      <alignment vertical="center"/>
    </xf>
    <xf numFmtId="0" fontId="4" fillId="0" borderId="46" xfId="0" applyFont="1" applyBorder="1"/>
    <xf numFmtId="178" fontId="6" fillId="0" borderId="47" xfId="0" applyNumberFormat="1" applyFont="1" applyBorder="1" applyAlignment="1">
      <alignment vertical="center" wrapText="1"/>
    </xf>
    <xf numFmtId="178" fontId="6" fillId="0" borderId="47" xfId="0" applyNumberFormat="1" applyFont="1" applyBorder="1" applyAlignment="1">
      <alignment vertical="center"/>
    </xf>
    <xf numFmtId="178" fontId="6" fillId="0" borderId="47" xfId="0" applyNumberFormat="1" applyFont="1" applyBorder="1" applyAlignment="1">
      <alignment horizontal="right" vertical="center" wrapText="1"/>
    </xf>
    <xf numFmtId="178" fontId="6" fillId="7" borderId="48" xfId="0" applyNumberFormat="1" applyFont="1" applyFill="1" applyBorder="1" applyAlignment="1">
      <alignment horizontal="right" vertical="center" wrapText="1"/>
    </xf>
    <xf numFmtId="0" fontId="6" fillId="0" borderId="49" xfId="0" applyFont="1" applyBorder="1" applyAlignment="1">
      <alignment vertical="center" wrapText="1"/>
    </xf>
    <xf numFmtId="0" fontId="6" fillId="10" borderId="0" xfId="0" applyFont="1" applyFill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4" fillId="0" borderId="42" xfId="0" applyFont="1" applyBorder="1"/>
    <xf numFmtId="0" fontId="6" fillId="10" borderId="43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4" fillId="0" borderId="45" xfId="0" applyFont="1" applyBorder="1"/>
    <xf numFmtId="0" fontId="4" fillId="0" borderId="50" xfId="0" applyFont="1" applyBorder="1"/>
    <xf numFmtId="10" fontId="2" fillId="0" borderId="0" xfId="0" applyNumberFormat="1" applyFont="1" applyAlignment="1">
      <alignment vertical="center"/>
    </xf>
    <xf numFmtId="179" fontId="6" fillId="0" borderId="0" xfId="0" applyNumberFormat="1" applyFont="1" applyAlignment="1">
      <alignment horizontal="right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50" xfId="0" applyFont="1" applyFill="1" applyBorder="1" applyAlignment="1">
      <alignment horizontal="center" vertical="center" wrapText="1"/>
    </xf>
    <xf numFmtId="10" fontId="1" fillId="0" borderId="0" xfId="0" applyNumberFormat="1" applyFont="1"/>
    <xf numFmtId="0" fontId="3" fillId="2" borderId="51" xfId="0" applyFont="1" applyFill="1" applyBorder="1" applyAlignment="1">
      <alignment horizontal="center" vertical="center" wrapText="1"/>
    </xf>
    <xf numFmtId="0" fontId="4" fillId="0" borderId="52" xfId="0" applyFont="1" applyBorder="1"/>
    <xf numFmtId="0" fontId="1" fillId="2" borderId="53" xfId="0" applyFont="1" applyFill="1" applyBorder="1" applyAlignment="1">
      <alignment vertical="center" wrapText="1"/>
    </xf>
    <xf numFmtId="0" fontId="4" fillId="0" borderId="54" xfId="0" applyFont="1" applyBorder="1"/>
    <xf numFmtId="0" fontId="3" fillId="3" borderId="44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4" fillId="0" borderId="55" xfId="0" applyFont="1" applyBorder="1"/>
    <xf numFmtId="0" fontId="4" fillId="0" borderId="56" xfId="0" applyFont="1" applyBorder="1"/>
    <xf numFmtId="0" fontId="3" fillId="3" borderId="26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right" vertical="center" wrapText="1"/>
    </xf>
    <xf numFmtId="0" fontId="3" fillId="4" borderId="58" xfId="0" applyFont="1" applyFill="1" applyBorder="1" applyAlignment="1">
      <alignment vertical="center" wrapText="1"/>
    </xf>
    <xf numFmtId="0" fontId="4" fillId="0" borderId="59" xfId="0" applyFont="1" applyBorder="1"/>
    <xf numFmtId="0" fontId="4" fillId="0" borderId="60" xfId="0" applyFont="1" applyBorder="1"/>
    <xf numFmtId="178" fontId="3" fillId="4" borderId="61" xfId="0" applyNumberFormat="1" applyFont="1" applyFill="1" applyBorder="1" applyAlignment="1">
      <alignment horizontal="right" vertical="center" wrapText="1"/>
    </xf>
    <xf numFmtId="178" fontId="3" fillId="4" borderId="57" xfId="0" applyNumberFormat="1" applyFont="1" applyFill="1" applyBorder="1" applyAlignment="1">
      <alignment horizontal="right" vertical="center" wrapText="1"/>
    </xf>
    <xf numFmtId="0" fontId="1" fillId="5" borderId="62" xfId="0" applyFont="1" applyFill="1" applyBorder="1" applyAlignment="1">
      <alignment horizontal="right" vertical="center" wrapText="1"/>
    </xf>
    <xf numFmtId="0" fontId="1" fillId="5" borderId="63" xfId="0" applyFont="1" applyFill="1" applyBorder="1" applyAlignment="1">
      <alignment vertical="center" wrapText="1"/>
    </xf>
    <xf numFmtId="0" fontId="4" fillId="0" borderId="64" xfId="0" applyFont="1" applyBorder="1"/>
    <xf numFmtId="0" fontId="4" fillId="0" borderId="65" xfId="0" applyFont="1" applyBorder="1"/>
    <xf numFmtId="178" fontId="1" fillId="5" borderId="66" xfId="0" applyNumberFormat="1" applyFont="1" applyFill="1" applyBorder="1" applyAlignment="1">
      <alignment horizontal="right" vertical="center" wrapText="1"/>
    </xf>
    <xf numFmtId="178" fontId="1" fillId="5" borderId="62" xfId="0" applyNumberFormat="1" applyFont="1" applyFill="1" applyBorder="1" applyAlignment="1">
      <alignment horizontal="right" vertical="center" wrapText="1"/>
    </xf>
    <xf numFmtId="0" fontId="1" fillId="0" borderId="62" xfId="0" applyFont="1" applyBorder="1" applyAlignment="1">
      <alignment horizontal="right" vertical="center" wrapText="1"/>
    </xf>
    <xf numFmtId="0" fontId="1" fillId="0" borderId="62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178" fontId="1" fillId="0" borderId="66" xfId="0" applyNumberFormat="1" applyFont="1" applyBorder="1" applyAlignment="1">
      <alignment horizontal="right" vertical="center" wrapText="1"/>
    </xf>
    <xf numFmtId="178" fontId="1" fillId="0" borderId="62" xfId="0" applyNumberFormat="1" applyFont="1" applyBorder="1" applyAlignment="1">
      <alignment horizontal="right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5" borderId="62" xfId="0" applyFont="1" applyFill="1" applyBorder="1" applyAlignment="1">
      <alignment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right" vertical="center" wrapText="1"/>
    </xf>
    <xf numFmtId="0" fontId="3" fillId="4" borderId="63" xfId="0" applyFont="1" applyFill="1" applyBorder="1" applyAlignment="1">
      <alignment vertical="center" wrapText="1"/>
    </xf>
    <xf numFmtId="178" fontId="3" fillId="4" borderId="66" xfId="0" applyNumberFormat="1" applyFont="1" applyFill="1" applyBorder="1" applyAlignment="1">
      <alignment horizontal="right" vertical="center" wrapText="1"/>
    </xf>
    <xf numFmtId="178" fontId="3" fillId="4" borderId="62" xfId="0" applyNumberFormat="1" applyFont="1" applyFill="1" applyBorder="1" applyAlignment="1">
      <alignment horizontal="right" vertical="center" wrapText="1"/>
    </xf>
    <xf numFmtId="0" fontId="1" fillId="0" borderId="67" xfId="0" applyFont="1" applyBorder="1" applyAlignment="1">
      <alignment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178" fontId="1" fillId="4" borderId="68" xfId="0" applyNumberFormat="1" applyFont="1" applyFill="1" applyBorder="1" applyAlignment="1">
      <alignment horizontal="right" vertical="center" wrapText="1"/>
    </xf>
    <xf numFmtId="178" fontId="1" fillId="4" borderId="61" xfId="0" applyNumberFormat="1" applyFont="1" applyFill="1" applyBorder="1" applyAlignment="1">
      <alignment horizontal="right" vertical="center" wrapText="1"/>
    </xf>
    <xf numFmtId="178" fontId="1" fillId="4" borderId="57" xfId="0" applyNumberFormat="1" applyFont="1" applyFill="1" applyBorder="1" applyAlignment="1">
      <alignment horizontal="right" vertical="center" wrapText="1"/>
    </xf>
    <xf numFmtId="178" fontId="1" fillId="5" borderId="69" xfId="0" applyNumberFormat="1" applyFont="1" applyFill="1" applyBorder="1" applyAlignment="1">
      <alignment horizontal="right" vertical="center" wrapText="1"/>
    </xf>
    <xf numFmtId="178" fontId="1" fillId="4" borderId="69" xfId="0" applyNumberFormat="1" applyFont="1" applyFill="1" applyBorder="1" applyAlignment="1">
      <alignment horizontal="right" vertical="center" wrapText="1"/>
    </xf>
    <xf numFmtId="178" fontId="1" fillId="4" borderId="66" xfId="0" applyNumberFormat="1" applyFont="1" applyFill="1" applyBorder="1" applyAlignment="1">
      <alignment horizontal="right" vertical="center" wrapText="1"/>
    </xf>
    <xf numFmtId="178" fontId="1" fillId="4" borderId="62" xfId="0" applyNumberFormat="1" applyFont="1" applyFill="1" applyBorder="1" applyAlignment="1">
      <alignment horizontal="right" vertical="center" wrapText="1"/>
    </xf>
    <xf numFmtId="178" fontId="1" fillId="0" borderId="70" xfId="0" applyNumberFormat="1" applyFont="1" applyBorder="1" applyAlignment="1">
      <alignment horizontal="right" vertical="center" wrapText="1"/>
    </xf>
    <xf numFmtId="178" fontId="1" fillId="0" borderId="53" xfId="0" applyNumberFormat="1" applyFont="1" applyBorder="1" applyAlignment="1">
      <alignment horizontal="right" vertical="center" wrapText="1"/>
    </xf>
    <xf numFmtId="178" fontId="1" fillId="5" borderId="63" xfId="0" applyNumberFormat="1" applyFont="1" applyFill="1" applyBorder="1" applyAlignment="1">
      <alignment horizontal="right" vertical="center" wrapText="1"/>
    </xf>
    <xf numFmtId="4" fontId="1" fillId="0" borderId="67" xfId="0" applyNumberFormat="1" applyFont="1" applyBorder="1" applyAlignment="1">
      <alignment vertical="center" wrapText="1"/>
    </xf>
    <xf numFmtId="178" fontId="1" fillId="0" borderId="61" xfId="0" applyNumberFormat="1" applyFont="1" applyBorder="1" applyAlignment="1">
      <alignment horizontal="right" vertical="center" wrapText="1"/>
    </xf>
    <xf numFmtId="178" fontId="1" fillId="0" borderId="57" xfId="0" applyNumberFormat="1" applyFont="1" applyBorder="1" applyAlignment="1">
      <alignment horizontal="right" vertical="center" wrapText="1"/>
    </xf>
    <xf numFmtId="0" fontId="12" fillId="10" borderId="44" xfId="0" applyFont="1" applyFill="1" applyBorder="1" applyAlignment="1">
      <alignment horizontal="center" vertical="center" wrapText="1"/>
    </xf>
    <xf numFmtId="178" fontId="1" fillId="5" borderId="71" xfId="0" applyNumberFormat="1" applyFont="1" applyFill="1" applyBorder="1" applyAlignment="1">
      <alignment horizontal="right" vertical="center" wrapText="1"/>
    </xf>
    <xf numFmtId="0" fontId="1" fillId="0" borderId="53" xfId="0" applyFont="1" applyBorder="1" applyAlignment="1">
      <alignment horizontal="right" vertical="center" wrapText="1"/>
    </xf>
    <xf numFmtId="0" fontId="1" fillId="0" borderId="53" xfId="0" applyFont="1" applyBorder="1" applyAlignment="1">
      <alignment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vertical="center" wrapText="1"/>
    </xf>
    <xf numFmtId="0" fontId="3" fillId="7" borderId="72" xfId="0" applyFont="1" applyFill="1" applyBorder="1" applyAlignment="1">
      <alignment horizontal="center" vertical="center" wrapText="1"/>
    </xf>
    <xf numFmtId="0" fontId="4" fillId="0" borderId="73" xfId="0" applyFont="1" applyBorder="1"/>
    <xf numFmtId="0" fontId="4" fillId="0" borderId="74" xfId="0" applyFont="1" applyBorder="1"/>
    <xf numFmtId="178" fontId="3" fillId="7" borderId="75" xfId="0" applyNumberFormat="1" applyFont="1" applyFill="1" applyBorder="1" applyAlignment="1">
      <alignment horizontal="right" vertical="center" wrapText="1"/>
    </xf>
    <xf numFmtId="178" fontId="3" fillId="7" borderId="76" xfId="0" applyNumberFormat="1" applyFont="1" applyFill="1" applyBorder="1" applyAlignment="1">
      <alignment horizontal="right" vertical="center" wrapText="1"/>
    </xf>
    <xf numFmtId="178" fontId="1" fillId="5" borderId="77" xfId="0" applyNumberFormat="1" applyFont="1" applyFill="1" applyBorder="1" applyAlignment="1">
      <alignment horizontal="right" vertical="center" wrapText="1"/>
    </xf>
    <xf numFmtId="178" fontId="3" fillId="7" borderId="78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" fillId="0" borderId="79" xfId="0" applyFont="1" applyBorder="1" applyAlignment="1">
      <alignment vertical="center" wrapText="1"/>
    </xf>
    <xf numFmtId="0" fontId="11" fillId="0" borderId="80" xfId="0" applyFont="1" applyBorder="1"/>
    <xf numFmtId="0" fontId="11" fillId="0" borderId="81" xfId="0" applyFont="1" applyBorder="1"/>
    <xf numFmtId="0" fontId="6" fillId="0" borderId="67" xfId="0" applyFont="1" applyBorder="1" applyAlignment="1">
      <alignment vertical="center" wrapText="1"/>
    </xf>
    <xf numFmtId="0" fontId="6" fillId="0" borderId="67" xfId="0" applyFont="1" applyBorder="1" applyAlignment="1">
      <alignment horizontal="center" vertical="center" wrapText="1"/>
    </xf>
    <xf numFmtId="0" fontId="3" fillId="3" borderId="82" xfId="0" applyFont="1" applyFill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 wrapText="1"/>
    </xf>
    <xf numFmtId="0" fontId="11" fillId="0" borderId="80" xfId="0" applyFont="1" applyBorder="1" applyAlignment="1">
      <alignment horizontal="center"/>
    </xf>
    <xf numFmtId="0" fontId="11" fillId="0" borderId="83" xfId="0" applyFont="1" applyBorder="1"/>
    <xf numFmtId="0" fontId="2" fillId="3" borderId="82" xfId="0" applyFont="1" applyFill="1" applyBorder="1" applyAlignment="1">
      <alignment horizontal="center" vertical="center" wrapText="1"/>
    </xf>
    <xf numFmtId="0" fontId="11" fillId="0" borderId="84" xfId="0" applyFont="1" applyBorder="1"/>
    <xf numFmtId="0" fontId="11" fillId="0" borderId="84" xfId="0" applyFont="1" applyBorder="1" applyAlignment="1">
      <alignment horizontal="center"/>
    </xf>
    <xf numFmtId="0" fontId="13" fillId="4" borderId="67" xfId="0" applyFont="1" applyFill="1" applyBorder="1" applyAlignment="1">
      <alignment horizontal="right" vertical="center" wrapText="1"/>
    </xf>
    <xf numFmtId="0" fontId="13" fillId="4" borderId="79" xfId="0" applyFont="1" applyFill="1" applyBorder="1" applyAlignment="1">
      <alignment vertical="center" wrapText="1"/>
    </xf>
    <xf numFmtId="0" fontId="13" fillId="4" borderId="67" xfId="0" applyFont="1" applyFill="1" applyBorder="1" applyAlignment="1">
      <alignment horizontal="center" vertical="center" wrapText="1"/>
    </xf>
    <xf numFmtId="0" fontId="13" fillId="4" borderId="67" xfId="0" applyFont="1" applyFill="1" applyBorder="1" applyAlignment="1">
      <alignment horizontal="center" vertical="center"/>
    </xf>
    <xf numFmtId="0" fontId="1" fillId="5" borderId="67" xfId="0" applyFont="1" applyFill="1" applyBorder="1" applyAlignment="1">
      <alignment horizontal="right" vertical="center" wrapText="1"/>
    </xf>
    <xf numFmtId="0" fontId="1" fillId="5" borderId="79" xfId="0" applyFont="1" applyFill="1" applyBorder="1" applyAlignment="1">
      <alignment vertical="center" wrapText="1"/>
    </xf>
    <xf numFmtId="0" fontId="2" fillId="5" borderId="67" xfId="0" applyFont="1" applyFill="1" applyBorder="1" applyAlignment="1">
      <alignment horizontal="center" vertical="center"/>
    </xf>
    <xf numFmtId="0" fontId="1" fillId="5" borderId="67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right" vertical="center" wrapText="1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1" fillId="5" borderId="79" xfId="0" applyFont="1" applyFill="1" applyBorder="1" applyAlignment="1">
      <alignment vertical="center"/>
    </xf>
    <xf numFmtId="0" fontId="11" fillId="0" borderId="81" xfId="0" applyFont="1" applyBorder="1" applyAlignment="1"/>
    <xf numFmtId="3" fontId="13" fillId="4" borderId="67" xfId="0" applyNumberFormat="1" applyFont="1" applyFill="1" applyBorder="1" applyAlignment="1">
      <alignment horizontal="center" vertical="center"/>
    </xf>
    <xf numFmtId="3" fontId="2" fillId="5" borderId="67" xfId="0" applyNumberFormat="1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 wrapText="1"/>
    </xf>
    <xf numFmtId="0" fontId="6" fillId="0" borderId="81" xfId="0" applyFont="1" applyBorder="1" applyAlignment="1">
      <alignment vertical="center" wrapText="1"/>
    </xf>
    <xf numFmtId="0" fontId="11" fillId="0" borderId="86" xfId="0" applyFont="1" applyBorder="1"/>
    <xf numFmtId="0" fontId="2" fillId="3" borderId="87" xfId="0" applyFont="1" applyFill="1" applyBorder="1" applyAlignment="1">
      <alignment horizontal="center" vertical="center" wrapText="1"/>
    </xf>
    <xf numFmtId="0" fontId="2" fillId="3" borderId="88" xfId="0" applyFont="1" applyFill="1" applyBorder="1" applyAlignment="1">
      <alignment horizontal="center" vertical="center" wrapText="1"/>
    </xf>
    <xf numFmtId="0" fontId="11" fillId="0" borderId="89" xfId="0" applyFont="1" applyBorder="1"/>
    <xf numFmtId="0" fontId="11" fillId="0" borderId="90" xfId="0" applyFont="1" applyBorder="1"/>
    <xf numFmtId="0" fontId="11" fillId="0" borderId="91" xfId="0" applyFont="1" applyBorder="1"/>
    <xf numFmtId="0" fontId="13" fillId="4" borderId="85" xfId="0" applyFont="1" applyFill="1" applyBorder="1" applyAlignment="1">
      <alignment horizontal="center" vertical="center"/>
    </xf>
    <xf numFmtId="178" fontId="13" fillId="4" borderId="81" xfId="0" applyNumberFormat="1" applyFont="1" applyFill="1" applyBorder="1" applyAlignment="1">
      <alignment vertical="center"/>
    </xf>
    <xf numFmtId="178" fontId="13" fillId="4" borderId="67" xfId="0" applyNumberFormat="1" applyFont="1" applyFill="1" applyBorder="1" applyAlignment="1">
      <alignment horizontal="right" vertical="center"/>
    </xf>
    <xf numFmtId="178" fontId="13" fillId="4" borderId="67" xfId="0" applyNumberFormat="1" applyFont="1" applyFill="1" applyBorder="1" applyAlignment="1">
      <alignment vertical="center"/>
    </xf>
    <xf numFmtId="0" fontId="2" fillId="5" borderId="85" xfId="0" applyFont="1" applyFill="1" applyBorder="1" applyAlignment="1">
      <alignment horizontal="center" vertical="center"/>
    </xf>
    <xf numFmtId="178" fontId="2" fillId="5" borderId="81" xfId="0" applyNumberFormat="1" applyFont="1" applyFill="1" applyBorder="1" applyAlignment="1">
      <alignment vertical="center"/>
    </xf>
    <xf numFmtId="178" fontId="2" fillId="5" borderId="67" xfId="0" applyNumberFormat="1" applyFont="1" applyFill="1" applyBorder="1" applyAlignment="1">
      <alignment horizontal="right" vertical="center"/>
    </xf>
    <xf numFmtId="178" fontId="2" fillId="5" borderId="67" xfId="0" applyNumberFormat="1" applyFont="1" applyFill="1" applyBorder="1" applyAlignment="1">
      <alignment vertical="center"/>
    </xf>
    <xf numFmtId="0" fontId="2" fillId="0" borderId="85" xfId="0" applyFont="1" applyBorder="1" applyAlignment="1">
      <alignment horizontal="center" vertical="center"/>
    </xf>
    <xf numFmtId="178" fontId="2" fillId="0" borderId="81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horizontal="right" vertical="center"/>
    </xf>
    <xf numFmtId="178" fontId="2" fillId="0" borderId="67" xfId="0" applyNumberFormat="1" applyFont="1" applyBorder="1" applyAlignment="1">
      <alignment horizontal="center" vertical="center"/>
    </xf>
    <xf numFmtId="9" fontId="13" fillId="4" borderId="67" xfId="0" applyNumberFormat="1" applyFont="1" applyFill="1" applyBorder="1" applyAlignment="1">
      <alignment horizontal="center" vertical="center"/>
    </xf>
    <xf numFmtId="0" fontId="13" fillId="4" borderId="79" xfId="0" applyFont="1" applyFill="1" applyBorder="1" applyAlignment="1">
      <alignment horizontal="center" vertical="center"/>
    </xf>
    <xf numFmtId="0" fontId="3" fillId="7" borderId="79" xfId="0" applyFont="1" applyFill="1" applyBorder="1" applyAlignment="1">
      <alignment horizontal="center" vertical="center" wrapText="1"/>
    </xf>
    <xf numFmtId="0" fontId="2" fillId="7" borderId="67" xfId="0" applyFont="1" applyFill="1" applyBorder="1" applyAlignment="1">
      <alignment vertical="center"/>
    </xf>
    <xf numFmtId="0" fontId="2" fillId="7" borderId="67" xfId="0" applyFont="1" applyFill="1" applyBorder="1" applyAlignment="1">
      <alignment horizontal="center" vertical="center"/>
    </xf>
    <xf numFmtId="9" fontId="13" fillId="4" borderId="85" xfId="0" applyNumberFormat="1" applyFont="1" applyFill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86" xfId="0" applyFont="1" applyFill="1" applyBorder="1" applyAlignment="1">
      <alignment horizontal="center" vertical="center"/>
    </xf>
    <xf numFmtId="0" fontId="2" fillId="5" borderId="84" xfId="0" applyFont="1" applyFill="1" applyBorder="1" applyAlignment="1">
      <alignment horizontal="center" vertical="center"/>
    </xf>
    <xf numFmtId="0" fontId="2" fillId="7" borderId="85" xfId="0" applyFont="1" applyFill="1" applyBorder="1" applyAlignment="1">
      <alignment horizontal="center" vertical="center"/>
    </xf>
    <xf numFmtId="178" fontId="6" fillId="7" borderId="81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92" xfId="0" applyFont="1" applyBorder="1"/>
    <xf numFmtId="0" fontId="2" fillId="0" borderId="93" xfId="0" applyFont="1" applyBorder="1" applyAlignment="1">
      <alignment vertical="center"/>
    </xf>
    <xf numFmtId="0" fontId="6" fillId="11" borderId="10" xfId="0" applyFont="1" applyFill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 wrapText="1"/>
    </xf>
    <xf numFmtId="0" fontId="2" fillId="0" borderId="94" xfId="0" applyFont="1" applyBorder="1" applyAlignment="1">
      <alignment vertical="center"/>
    </xf>
    <xf numFmtId="0" fontId="6" fillId="12" borderId="8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5" xfId="0" applyFont="1" applyBorder="1" applyAlignment="1">
      <alignment vertical="center"/>
    </xf>
    <xf numFmtId="0" fontId="2" fillId="0" borderId="96" xfId="0" applyFont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2" fillId="0" borderId="97" xfId="0" applyFont="1" applyBorder="1" applyAlignment="1">
      <alignment vertical="center"/>
    </xf>
    <xf numFmtId="0" fontId="2" fillId="0" borderId="94" xfId="0" applyFont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96" xfId="0" applyFont="1" applyBorder="1" applyAlignment="1">
      <alignment vertical="center"/>
    </xf>
    <xf numFmtId="0" fontId="1" fillId="2" borderId="94" xfId="0" applyFont="1" applyFill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0" xfId="0" applyFont="1" applyBorder="1"/>
    <xf numFmtId="0" fontId="2" fillId="0" borderId="101" xfId="0" applyFont="1" applyBorder="1"/>
    <xf numFmtId="0" fontId="2" fillId="6" borderId="8" xfId="0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1000"/>
  <sheetViews>
    <sheetView workbookViewId="0">
      <selection activeCell="A1" sqref="A1:D1"/>
    </sheetView>
  </sheetViews>
  <sheetFormatPr defaultColWidth="12.6666666666667" defaultRowHeight="15" customHeight="1"/>
  <cols>
    <col min="1" max="1" width="33.3333333333333" customWidth="1"/>
    <col min="2" max="4" width="29.6666666666667" customWidth="1"/>
    <col min="5" max="24" width="11" customWidth="1"/>
  </cols>
  <sheetData>
    <row r="1" ht="30" customHeight="1" spans="1:24">
      <c r="A1" s="252" t="s">
        <v>0</v>
      </c>
      <c r="B1" s="253"/>
      <c r="C1" s="253"/>
      <c r="D1" s="38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ht="30" customHeight="1" spans="1:24">
      <c r="A2" s="255" t="s">
        <v>1</v>
      </c>
      <c r="B2" s="253"/>
      <c r="C2" s="253"/>
      <c r="D2" s="38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</row>
    <row r="3" ht="30" customHeight="1" spans="1:24">
      <c r="A3" s="256" t="s">
        <v>2</v>
      </c>
      <c r="B3" s="256" t="s">
        <v>3</v>
      </c>
      <c r="C3" s="256" t="s">
        <v>4</v>
      </c>
      <c r="D3" s="256" t="s">
        <v>5</v>
      </c>
      <c r="E3" s="257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</row>
    <row r="4" ht="30" customHeight="1" spans="1:24">
      <c r="A4" s="258" t="s">
        <v>6</v>
      </c>
      <c r="B4" s="258" t="s">
        <v>7</v>
      </c>
      <c r="C4" s="258" t="s">
        <v>8</v>
      </c>
      <c r="D4" s="258" t="s">
        <v>9</v>
      </c>
      <c r="E4" s="257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</row>
    <row r="5" ht="30" customHeight="1" spans="1:24">
      <c r="A5" s="259" t="s">
        <v>10</v>
      </c>
      <c r="B5" s="259" t="s">
        <v>11</v>
      </c>
      <c r="C5" s="259" t="s">
        <v>12</v>
      </c>
      <c r="D5" s="259" t="s">
        <v>13</v>
      </c>
      <c r="E5" s="257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</row>
    <row r="6" ht="39" customHeight="1" spans="1:24">
      <c r="A6" s="259" t="s">
        <v>14</v>
      </c>
      <c r="B6" s="259" t="s">
        <v>15</v>
      </c>
      <c r="C6" s="259" t="s">
        <v>16</v>
      </c>
      <c r="D6" s="259" t="s">
        <v>17</v>
      </c>
      <c r="E6" s="257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</row>
    <row r="7" ht="30" customHeight="1" spans="1:24">
      <c r="A7" s="260" t="s">
        <v>18</v>
      </c>
      <c r="B7" s="260" t="s">
        <v>19</v>
      </c>
      <c r="C7" s="260" t="s">
        <v>20</v>
      </c>
      <c r="D7" s="260" t="s">
        <v>21</v>
      </c>
      <c r="E7" s="257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</row>
    <row r="8" ht="30" customHeight="1" spans="1:24">
      <c r="A8" s="45" t="s">
        <v>22</v>
      </c>
      <c r="B8" s="45" t="s">
        <v>23</v>
      </c>
      <c r="C8" s="45" t="s">
        <v>24</v>
      </c>
      <c r="D8" s="45" t="s">
        <v>25</v>
      </c>
      <c r="E8" s="257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</row>
    <row r="9" ht="30" customHeight="1" spans="1:24">
      <c r="A9" s="260" t="s">
        <v>26</v>
      </c>
      <c r="B9" s="260" t="s">
        <v>27</v>
      </c>
      <c r="C9" s="93" t="s">
        <v>28</v>
      </c>
      <c r="D9" s="260" t="s">
        <v>29</v>
      </c>
      <c r="E9" s="257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ht="30" customHeight="1" spans="1:24">
      <c r="A10" s="45" t="s">
        <v>30</v>
      </c>
      <c r="B10" s="45" t="s">
        <v>31</v>
      </c>
      <c r="D10" s="45" t="s">
        <v>32</v>
      </c>
      <c r="E10" s="257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</row>
    <row r="11" ht="30" customHeight="1" spans="1:24">
      <c r="A11" s="259" t="s">
        <v>33</v>
      </c>
      <c r="B11" s="259" t="s">
        <v>34</v>
      </c>
      <c r="C11" s="259" t="s">
        <v>35</v>
      </c>
      <c r="D11" s="259" t="s">
        <v>36</v>
      </c>
      <c r="E11" s="257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</row>
    <row r="12" ht="30" customHeight="1" spans="1:24">
      <c r="A12" s="259" t="s">
        <v>37</v>
      </c>
      <c r="B12" s="259" t="s">
        <v>38</v>
      </c>
      <c r="C12" s="259" t="s">
        <v>39</v>
      </c>
      <c r="D12" s="259" t="s">
        <v>40</v>
      </c>
      <c r="E12" s="257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</row>
    <row r="13" ht="30" customHeight="1" spans="1:24">
      <c r="A13" s="260" t="s">
        <v>41</v>
      </c>
      <c r="B13" s="260" t="s">
        <v>42</v>
      </c>
      <c r="C13" s="260" t="s">
        <v>43</v>
      </c>
      <c r="D13" s="260" t="s">
        <v>44</v>
      </c>
      <c r="E13" s="257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</row>
    <row r="14" ht="30" customHeight="1" spans="1:24">
      <c r="A14" s="45" t="s">
        <v>45</v>
      </c>
      <c r="B14" s="45" t="s">
        <v>46</v>
      </c>
      <c r="C14" s="261" t="s">
        <v>39</v>
      </c>
      <c r="D14" s="45" t="s">
        <v>47</v>
      </c>
      <c r="E14" s="262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</row>
    <row r="15" ht="30" customHeight="1" spans="1:24">
      <c r="A15" s="260" t="s">
        <v>48</v>
      </c>
      <c r="B15" s="260" t="s">
        <v>49</v>
      </c>
      <c r="C15" s="263"/>
      <c r="D15" s="264" t="s">
        <v>50</v>
      </c>
      <c r="E15" s="265"/>
      <c r="F15" s="257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</row>
    <row r="16" ht="30" customHeight="1" spans="1:24">
      <c r="A16" s="45" t="s">
        <v>51</v>
      </c>
      <c r="B16" s="45" t="s">
        <v>52</v>
      </c>
      <c r="C16" s="266"/>
      <c r="D16" s="259" t="s">
        <v>53</v>
      </c>
      <c r="E16" s="265"/>
      <c r="F16" s="257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</row>
    <row r="17" ht="30" customHeight="1" spans="1:24">
      <c r="A17" s="259" t="s">
        <v>54</v>
      </c>
      <c r="B17" s="267"/>
      <c r="C17" s="268"/>
      <c r="D17" s="260" t="s">
        <v>55</v>
      </c>
      <c r="E17" s="269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ht="30" customHeight="1" spans="1:24">
      <c r="A18" s="259" t="s">
        <v>56</v>
      </c>
      <c r="B18" s="270"/>
      <c r="C18" s="271"/>
      <c r="D18" s="45" t="s">
        <v>57</v>
      </c>
      <c r="E18" s="257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</row>
    <row r="19" ht="30" customHeight="1" spans="1:24">
      <c r="A19" s="260" t="s">
        <v>58</v>
      </c>
      <c r="B19" s="270"/>
      <c r="C19" s="271"/>
      <c r="D19" s="272" t="s">
        <v>59</v>
      </c>
      <c r="E19" s="257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</row>
    <row r="20" ht="30" customHeight="1" spans="1:24">
      <c r="A20" s="45" t="s">
        <v>60</v>
      </c>
      <c r="B20" s="270"/>
      <c r="C20" s="271"/>
      <c r="D20" s="273" t="s">
        <v>61</v>
      </c>
      <c r="E20" s="257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</row>
    <row r="21" ht="30" customHeight="1" spans="1:24">
      <c r="A21" s="272" t="s">
        <v>62</v>
      </c>
      <c r="B21" s="266"/>
      <c r="C21" s="271"/>
      <c r="D21" s="274"/>
      <c r="E21" s="257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</row>
    <row r="22" ht="30" customHeight="1" spans="1:24">
      <c r="A22" s="273" t="s">
        <v>63</v>
      </c>
      <c r="B22" s="266"/>
      <c r="C22" s="271"/>
      <c r="D22" s="275"/>
      <c r="E22" s="257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</row>
    <row r="23" ht="30" customHeight="1" spans="1:24">
      <c r="A23" s="276" t="s">
        <v>64</v>
      </c>
      <c r="B23" s="277"/>
      <c r="C23" s="278"/>
      <c r="D23" s="2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</row>
    <row r="24" ht="30" customHeight="1" spans="1:24">
      <c r="A24" s="279" t="s">
        <v>65</v>
      </c>
      <c r="B24" s="277"/>
      <c r="C24" s="278"/>
      <c r="D24" s="278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</row>
    <row r="25" ht="15.75" customHeight="1" spans="1:24">
      <c r="A25" s="280"/>
      <c r="B25" s="278"/>
      <c r="C25" s="278"/>
      <c r="D25" s="278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ht="15.75" customHeight="1" spans="1:24">
      <c r="A26" s="278"/>
      <c r="B26" s="278"/>
      <c r="C26" s="278"/>
      <c r="D26" s="278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</row>
    <row r="27" ht="15.75" customHeight="1" spans="1:24">
      <c r="A27" s="278"/>
      <c r="B27" s="278"/>
      <c r="C27" s="278"/>
      <c r="D27" s="278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</row>
    <row r="28" ht="15.75" customHeight="1" spans="1:24">
      <c r="A28" s="278"/>
      <c r="B28" s="278"/>
      <c r="C28" s="278"/>
      <c r="D28" s="278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</row>
    <row r="29" ht="15.75" customHeight="1" spans="1:24">
      <c r="A29" s="278"/>
      <c r="B29" s="278"/>
      <c r="C29" s="278"/>
      <c r="D29" s="278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</row>
    <row r="30" ht="15.75" customHeight="1" spans="1:24">
      <c r="A30" s="278"/>
      <c r="B30" s="278"/>
      <c r="C30" s="278"/>
      <c r="D30" s="278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</row>
    <row r="31" ht="15.75" customHeight="1" spans="1:24">
      <c r="A31" s="278"/>
      <c r="B31" s="278"/>
      <c r="C31" s="278"/>
      <c r="D31" s="278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</row>
    <row r="32" ht="15.75" customHeight="1" spans="1:24">
      <c r="A32" s="278"/>
      <c r="B32" s="278"/>
      <c r="C32" s="278"/>
      <c r="D32" s="278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</row>
    <row r="33" ht="15.75" customHeight="1" spans="1:24">
      <c r="A33" s="278"/>
      <c r="B33" s="278"/>
      <c r="C33" s="278"/>
      <c r="D33" s="278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</row>
    <row r="34" ht="15.75" customHeight="1" spans="1:24">
      <c r="A34" s="278"/>
      <c r="B34" s="278"/>
      <c r="C34" s="278"/>
      <c r="D34" s="278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</row>
    <row r="35" ht="15.75" customHeight="1" spans="1:24">
      <c r="A35" s="278"/>
      <c r="B35" s="278"/>
      <c r="C35" s="278"/>
      <c r="D35" s="278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</row>
    <row r="36" ht="15.75" customHeight="1" spans="1:24">
      <c r="A36" s="278"/>
      <c r="B36" s="278"/>
      <c r="C36" s="278"/>
      <c r="D36" s="278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</row>
    <row r="37" ht="15.75" customHeight="1" spans="1:24">
      <c r="A37" s="278"/>
      <c r="B37" s="278"/>
      <c r="C37" s="278"/>
      <c r="D37" s="278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</row>
    <row r="38" ht="15.75" customHeight="1" spans="1:24">
      <c r="A38" s="278"/>
      <c r="B38" s="278"/>
      <c r="C38" s="278"/>
      <c r="D38" s="278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</row>
    <row r="39" ht="15.75" customHeight="1" spans="1:24">
      <c r="A39" s="278"/>
      <c r="B39" s="278"/>
      <c r="C39" s="278"/>
      <c r="D39" s="278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</row>
    <row r="40" ht="15.75" customHeight="1" spans="1:24">
      <c r="A40" s="278"/>
      <c r="B40" s="278"/>
      <c r="C40" s="278"/>
      <c r="D40" s="278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</row>
    <row r="41" ht="15.75" customHeight="1" spans="1:24">
      <c r="A41" s="278"/>
      <c r="B41" s="278"/>
      <c r="C41" s="278"/>
      <c r="D41" s="278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</row>
    <row r="42" ht="15.75" customHeight="1" spans="1:24">
      <c r="A42" s="278"/>
      <c r="B42" s="278"/>
      <c r="C42" s="278"/>
      <c r="D42" s="278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</row>
    <row r="43" ht="15.75" customHeight="1" spans="1:24">
      <c r="A43" s="278"/>
      <c r="B43" s="278"/>
      <c r="C43" s="278"/>
      <c r="D43" s="278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</row>
    <row r="44" ht="15.75" customHeight="1" spans="1:24">
      <c r="A44" s="278"/>
      <c r="B44" s="278"/>
      <c r="C44" s="278"/>
      <c r="D44" s="278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</row>
    <row r="45" ht="15.75" customHeight="1" spans="1:24">
      <c r="A45" s="278"/>
      <c r="B45" s="278"/>
      <c r="C45" s="278"/>
      <c r="D45" s="278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</row>
    <row r="46" ht="15.75" customHeight="1" spans="1:24">
      <c r="A46" s="278"/>
      <c r="B46" s="278"/>
      <c r="C46" s="278"/>
      <c r="D46" s="278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</row>
    <row r="47" ht="15.75" customHeight="1" spans="1:24">
      <c r="A47" s="278"/>
      <c r="B47" s="278"/>
      <c r="C47" s="278"/>
      <c r="D47" s="278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</row>
    <row r="48" ht="15.75" customHeight="1" spans="1:24">
      <c r="A48" s="278"/>
      <c r="B48" s="278"/>
      <c r="C48" s="278"/>
      <c r="D48" s="278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</row>
    <row r="49" ht="15.75" customHeight="1" spans="1:24">
      <c r="A49" s="278"/>
      <c r="B49" s="278"/>
      <c r="C49" s="278"/>
      <c r="D49" s="278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</row>
    <row r="50" ht="15.75" customHeight="1" spans="1:24">
      <c r="A50" s="278"/>
      <c r="B50" s="278"/>
      <c r="C50" s="278"/>
      <c r="D50" s="278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</row>
    <row r="51" ht="15.75" customHeight="1" spans="1:24">
      <c r="A51" s="278"/>
      <c r="B51" s="278"/>
      <c r="C51" s="278"/>
      <c r="D51" s="278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</row>
    <row r="52" ht="15.75" customHeight="1" spans="1:24">
      <c r="A52" s="278"/>
      <c r="B52" s="278"/>
      <c r="C52" s="278"/>
      <c r="D52" s="278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</row>
    <row r="53" ht="15.75" customHeight="1" spans="1:24">
      <c r="A53" s="278"/>
      <c r="B53" s="278"/>
      <c r="C53" s="278"/>
      <c r="D53" s="278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</row>
    <row r="54" ht="15.75" customHeight="1" spans="1:24">
      <c r="A54" s="278"/>
      <c r="B54" s="278"/>
      <c r="C54" s="278"/>
      <c r="D54" s="278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</row>
    <row r="55" ht="15.75" customHeight="1" spans="1:24">
      <c r="A55" s="278"/>
      <c r="B55" s="278"/>
      <c r="C55" s="278"/>
      <c r="D55" s="278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</row>
    <row r="56" ht="15.75" customHeight="1" spans="1:24">
      <c r="A56" s="278"/>
      <c r="B56" s="278"/>
      <c r="C56" s="278"/>
      <c r="D56" s="278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</row>
    <row r="57" ht="15.75" customHeight="1" spans="1:24">
      <c r="A57" s="278"/>
      <c r="B57" s="278"/>
      <c r="C57" s="278"/>
      <c r="D57" s="278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</row>
    <row r="58" ht="15.75" customHeight="1" spans="1:24">
      <c r="A58" s="278"/>
      <c r="B58" s="278"/>
      <c r="C58" s="278"/>
      <c r="D58" s="278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</row>
    <row r="59" ht="15.75" customHeight="1" spans="1:24">
      <c r="A59" s="278"/>
      <c r="B59" s="278"/>
      <c r="C59" s="278"/>
      <c r="D59" s="278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</row>
    <row r="60" ht="15.75" customHeight="1" spans="1:24">
      <c r="A60" s="278"/>
      <c r="B60" s="278"/>
      <c r="C60" s="278"/>
      <c r="D60" s="278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</row>
    <row r="61" ht="15.75" customHeight="1" spans="1:24">
      <c r="A61" s="278"/>
      <c r="B61" s="278"/>
      <c r="C61" s="278"/>
      <c r="D61" s="278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</row>
    <row r="62" ht="15.75" customHeight="1" spans="1:24">
      <c r="A62" s="278"/>
      <c r="B62" s="278"/>
      <c r="C62" s="278"/>
      <c r="D62" s="278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</row>
    <row r="63" ht="15.75" customHeight="1" spans="1:24">
      <c r="A63" s="278"/>
      <c r="B63" s="278"/>
      <c r="C63" s="278"/>
      <c r="D63" s="278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</row>
    <row r="64" ht="15.75" customHeight="1" spans="1:24">
      <c r="A64" s="278"/>
      <c r="B64" s="278"/>
      <c r="C64" s="278"/>
      <c r="D64" s="278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</row>
    <row r="65" ht="15.75" customHeight="1" spans="1:24">
      <c r="A65" s="278"/>
      <c r="B65" s="278"/>
      <c r="C65" s="278"/>
      <c r="D65" s="278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</row>
    <row r="66" ht="15.75" customHeight="1" spans="1:24">
      <c r="A66" s="278"/>
      <c r="B66" s="278"/>
      <c r="C66" s="278"/>
      <c r="D66" s="278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</row>
    <row r="67" ht="15.75" customHeight="1" spans="1:24">
      <c r="A67" s="278"/>
      <c r="B67" s="278"/>
      <c r="C67" s="278"/>
      <c r="D67" s="278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</row>
    <row r="68" ht="15.75" customHeight="1" spans="1:24">
      <c r="A68" s="278"/>
      <c r="B68" s="278"/>
      <c r="C68" s="278"/>
      <c r="D68" s="278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</row>
    <row r="69" ht="15.75" customHeight="1" spans="1:24">
      <c r="A69" s="278"/>
      <c r="B69" s="278"/>
      <c r="C69" s="278"/>
      <c r="D69" s="278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</row>
    <row r="70" ht="15.75" customHeight="1" spans="1:24">
      <c r="A70" s="278"/>
      <c r="B70" s="278"/>
      <c r="C70" s="278"/>
      <c r="D70" s="278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</row>
    <row r="71" ht="15.75" customHeight="1" spans="1:24">
      <c r="A71" s="278"/>
      <c r="B71" s="278"/>
      <c r="C71" s="278"/>
      <c r="D71" s="278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</row>
    <row r="72" ht="15.75" customHeight="1" spans="1:24">
      <c r="A72" s="278"/>
      <c r="B72" s="278"/>
      <c r="C72" s="278"/>
      <c r="D72" s="278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</row>
    <row r="73" ht="15.75" customHeight="1" spans="1:24">
      <c r="A73" s="278"/>
      <c r="B73" s="278"/>
      <c r="C73" s="278"/>
      <c r="D73" s="278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</row>
    <row r="74" ht="15.75" customHeight="1" spans="1:24">
      <c r="A74" s="278"/>
      <c r="B74" s="278"/>
      <c r="C74" s="278"/>
      <c r="D74" s="278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</row>
    <row r="75" ht="15.75" customHeight="1" spans="1:24">
      <c r="A75" s="278"/>
      <c r="B75" s="278"/>
      <c r="C75" s="278"/>
      <c r="D75" s="278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</row>
    <row r="76" ht="15.75" customHeight="1" spans="1:24">
      <c r="A76" s="278"/>
      <c r="B76" s="278"/>
      <c r="C76" s="278"/>
      <c r="D76" s="278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</row>
    <row r="77" ht="15.75" customHeight="1" spans="1:24">
      <c r="A77" s="278"/>
      <c r="B77" s="278"/>
      <c r="C77" s="278"/>
      <c r="D77" s="278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</row>
    <row r="78" ht="15.75" customHeight="1" spans="1:24">
      <c r="A78" s="278"/>
      <c r="B78" s="278"/>
      <c r="C78" s="278"/>
      <c r="D78" s="278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</row>
    <row r="79" ht="15.75" customHeight="1" spans="1:24">
      <c r="A79" s="278"/>
      <c r="B79" s="278"/>
      <c r="C79" s="278"/>
      <c r="D79" s="278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</row>
    <row r="80" ht="15.75" customHeight="1" spans="1:24">
      <c r="A80" s="278"/>
      <c r="B80" s="278"/>
      <c r="C80" s="278"/>
      <c r="D80" s="278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</row>
    <row r="81" ht="15.75" customHeight="1" spans="1:24">
      <c r="A81" s="278"/>
      <c r="B81" s="278"/>
      <c r="C81" s="278"/>
      <c r="D81" s="278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</row>
    <row r="82" ht="15.75" customHeight="1" spans="1:24">
      <c r="A82" s="278"/>
      <c r="B82" s="278"/>
      <c r="C82" s="278"/>
      <c r="D82" s="278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</row>
    <row r="83" ht="15.75" customHeight="1" spans="1:24">
      <c r="A83" s="278"/>
      <c r="B83" s="278"/>
      <c r="C83" s="278"/>
      <c r="D83" s="278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</row>
    <row r="84" ht="15.75" customHeight="1" spans="1:24">
      <c r="A84" s="278"/>
      <c r="B84" s="278"/>
      <c r="C84" s="278"/>
      <c r="D84" s="278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</row>
    <row r="85" ht="15.75" customHeight="1" spans="1:24">
      <c r="A85" s="278"/>
      <c r="B85" s="278"/>
      <c r="C85" s="278"/>
      <c r="D85" s="278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</row>
    <row r="86" ht="15.75" customHeight="1" spans="1:24">
      <c r="A86" s="278"/>
      <c r="B86" s="278"/>
      <c r="C86" s="278"/>
      <c r="D86" s="278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</row>
    <row r="87" ht="15.75" customHeight="1" spans="1:24">
      <c r="A87" s="278"/>
      <c r="B87" s="278"/>
      <c r="C87" s="278"/>
      <c r="D87" s="278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</row>
    <row r="88" ht="15.75" customHeight="1" spans="1:24">
      <c r="A88" s="278"/>
      <c r="B88" s="278"/>
      <c r="C88" s="278"/>
      <c r="D88" s="278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</row>
    <row r="89" ht="15.75" customHeight="1" spans="1:24">
      <c r="A89" s="278"/>
      <c r="B89" s="278"/>
      <c r="C89" s="278"/>
      <c r="D89" s="278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</row>
    <row r="90" ht="15.75" customHeight="1" spans="1:24">
      <c r="A90" s="278"/>
      <c r="B90" s="278"/>
      <c r="C90" s="278"/>
      <c r="D90" s="278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</row>
    <row r="91" ht="15.75" customHeight="1" spans="1:24">
      <c r="A91" s="278"/>
      <c r="B91" s="278"/>
      <c r="C91" s="278"/>
      <c r="D91" s="278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</row>
    <row r="92" ht="15.75" customHeight="1" spans="1:24">
      <c r="A92" s="278"/>
      <c r="B92" s="278"/>
      <c r="C92" s="278"/>
      <c r="D92" s="278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</row>
    <row r="93" ht="15.75" customHeight="1" spans="1:24">
      <c r="A93" s="278"/>
      <c r="B93" s="278"/>
      <c r="C93" s="278"/>
      <c r="D93" s="278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</row>
    <row r="94" ht="15.75" customHeight="1" spans="1:24">
      <c r="A94" s="278"/>
      <c r="B94" s="278"/>
      <c r="C94" s="278"/>
      <c r="D94" s="278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</row>
    <row r="95" ht="15.75" customHeight="1" spans="1:24">
      <c r="A95" s="278"/>
      <c r="B95" s="278"/>
      <c r="C95" s="278"/>
      <c r="D95" s="278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</row>
    <row r="96" ht="15.75" customHeight="1" spans="1:24">
      <c r="A96" s="278"/>
      <c r="B96" s="278"/>
      <c r="C96" s="278"/>
      <c r="D96" s="278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</row>
    <row r="97" ht="15.75" customHeight="1" spans="1:24">
      <c r="A97" s="278"/>
      <c r="B97" s="278"/>
      <c r="C97" s="278"/>
      <c r="D97" s="278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</row>
    <row r="98" ht="15.75" customHeight="1" spans="1:24">
      <c r="A98" s="278"/>
      <c r="B98" s="278"/>
      <c r="C98" s="278"/>
      <c r="D98" s="278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</row>
    <row r="99" ht="15.75" customHeight="1" spans="1:24">
      <c r="A99" s="278"/>
      <c r="B99" s="278"/>
      <c r="C99" s="278"/>
      <c r="D99" s="278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</row>
    <row r="100" ht="15.75" customHeight="1" spans="1:24">
      <c r="A100" s="278"/>
      <c r="B100" s="278"/>
      <c r="C100" s="278"/>
      <c r="D100" s="278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</row>
    <row r="101" ht="15.75" customHeight="1" spans="1:24">
      <c r="A101" s="278"/>
      <c r="B101" s="278"/>
      <c r="C101" s="278"/>
      <c r="D101" s="278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</row>
    <row r="102" ht="15.75" customHeight="1" spans="1:24">
      <c r="A102" s="278"/>
      <c r="B102" s="278"/>
      <c r="C102" s="278"/>
      <c r="D102" s="278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</row>
    <row r="103" ht="15.75" customHeight="1" spans="1:24">
      <c r="A103" s="278"/>
      <c r="B103" s="278"/>
      <c r="C103" s="278"/>
      <c r="D103" s="278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</row>
    <row r="104" ht="15.75" customHeight="1" spans="1:24">
      <c r="A104" s="278"/>
      <c r="B104" s="278"/>
      <c r="C104" s="278"/>
      <c r="D104" s="278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</row>
    <row r="105" ht="15.75" customHeight="1" spans="1:24">
      <c r="A105" s="278"/>
      <c r="B105" s="278"/>
      <c r="C105" s="278"/>
      <c r="D105" s="278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</row>
    <row r="106" ht="15.75" customHeight="1" spans="1:24">
      <c r="A106" s="278"/>
      <c r="B106" s="278"/>
      <c r="C106" s="278"/>
      <c r="D106" s="278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</row>
    <row r="107" ht="15.75" customHeight="1" spans="1:24">
      <c r="A107" s="278"/>
      <c r="B107" s="278"/>
      <c r="C107" s="278"/>
      <c r="D107" s="278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</row>
    <row r="108" ht="15.75" customHeight="1" spans="1:24">
      <c r="A108" s="278"/>
      <c r="B108" s="278"/>
      <c r="C108" s="278"/>
      <c r="D108" s="278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</row>
    <row r="109" ht="15.75" customHeight="1" spans="1:24">
      <c r="A109" s="278"/>
      <c r="B109" s="278"/>
      <c r="C109" s="278"/>
      <c r="D109" s="278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</row>
    <row r="110" ht="15.75" customHeight="1" spans="1:24">
      <c r="A110" s="278"/>
      <c r="B110" s="278"/>
      <c r="C110" s="278"/>
      <c r="D110" s="278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</row>
    <row r="111" ht="15.75" customHeight="1" spans="1:24">
      <c r="A111" s="278"/>
      <c r="B111" s="278"/>
      <c r="C111" s="278"/>
      <c r="D111" s="278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</row>
    <row r="112" ht="15.75" customHeight="1" spans="1:24">
      <c r="A112" s="278"/>
      <c r="B112" s="278"/>
      <c r="C112" s="278"/>
      <c r="D112" s="278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</row>
    <row r="113" ht="15.75" customHeight="1" spans="1:24">
      <c r="A113" s="278"/>
      <c r="B113" s="278"/>
      <c r="C113" s="278"/>
      <c r="D113" s="278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</row>
    <row r="114" ht="15.75" customHeight="1" spans="1:24">
      <c r="A114" s="278"/>
      <c r="B114" s="278"/>
      <c r="C114" s="278"/>
      <c r="D114" s="278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</row>
    <row r="115" ht="15.75" customHeight="1" spans="1:24">
      <c r="A115" s="278"/>
      <c r="B115" s="278"/>
      <c r="C115" s="278"/>
      <c r="D115" s="278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</row>
    <row r="116" ht="15.75" customHeight="1" spans="1:24">
      <c r="A116" s="278"/>
      <c r="B116" s="278"/>
      <c r="C116" s="278"/>
      <c r="D116" s="278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</row>
    <row r="117" ht="15.75" customHeight="1" spans="1:24">
      <c r="A117" s="278"/>
      <c r="B117" s="278"/>
      <c r="C117" s="278"/>
      <c r="D117" s="278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</row>
    <row r="118" ht="15.75" customHeight="1" spans="1:24">
      <c r="A118" s="278"/>
      <c r="B118" s="278"/>
      <c r="C118" s="278"/>
      <c r="D118" s="278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</row>
    <row r="119" ht="15.75" customHeight="1" spans="1:24">
      <c r="A119" s="278"/>
      <c r="B119" s="278"/>
      <c r="C119" s="278"/>
      <c r="D119" s="278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</row>
    <row r="120" ht="15.75" customHeight="1" spans="1:24">
      <c r="A120" s="278"/>
      <c r="B120" s="278"/>
      <c r="C120" s="278"/>
      <c r="D120" s="278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</row>
    <row r="121" ht="15.75" customHeight="1" spans="1:24">
      <c r="A121" s="278"/>
      <c r="B121" s="278"/>
      <c r="C121" s="278"/>
      <c r="D121" s="278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</row>
    <row r="122" ht="15.75" customHeight="1" spans="1:24">
      <c r="A122" s="278"/>
      <c r="B122" s="278"/>
      <c r="C122" s="278"/>
      <c r="D122" s="278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</row>
    <row r="123" ht="15.75" customHeight="1" spans="1:24">
      <c r="A123" s="278"/>
      <c r="B123" s="278"/>
      <c r="C123" s="278"/>
      <c r="D123" s="278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</row>
    <row r="124" ht="15.75" customHeight="1" spans="1:24">
      <c r="A124" s="278"/>
      <c r="B124" s="278"/>
      <c r="C124" s="278"/>
      <c r="D124" s="278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</row>
    <row r="125" ht="15.75" customHeight="1" spans="1:24">
      <c r="A125" s="278"/>
      <c r="B125" s="278"/>
      <c r="C125" s="278"/>
      <c r="D125" s="278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</row>
    <row r="126" ht="15.75" customHeight="1" spans="1:24">
      <c r="A126" s="278"/>
      <c r="B126" s="278"/>
      <c r="C126" s="278"/>
      <c r="D126" s="278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</row>
    <row r="127" ht="15.75" customHeight="1" spans="1:24">
      <c r="A127" s="278"/>
      <c r="B127" s="278"/>
      <c r="C127" s="278"/>
      <c r="D127" s="278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</row>
    <row r="128" ht="15.75" customHeight="1" spans="1:24">
      <c r="A128" s="278"/>
      <c r="B128" s="278"/>
      <c r="C128" s="278"/>
      <c r="D128" s="278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</row>
    <row r="129" ht="15.75" customHeight="1" spans="1:24">
      <c r="A129" s="278"/>
      <c r="B129" s="278"/>
      <c r="C129" s="278"/>
      <c r="D129" s="278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</row>
    <row r="130" ht="15.75" customHeight="1" spans="1:24">
      <c r="A130" s="278"/>
      <c r="B130" s="278"/>
      <c r="C130" s="278"/>
      <c r="D130" s="278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</row>
    <row r="131" ht="15.75" customHeight="1" spans="1:24">
      <c r="A131" s="278"/>
      <c r="B131" s="278"/>
      <c r="C131" s="278"/>
      <c r="D131" s="278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</row>
    <row r="132" ht="15.75" customHeight="1" spans="1:24">
      <c r="A132" s="278"/>
      <c r="B132" s="278"/>
      <c r="C132" s="278"/>
      <c r="D132" s="278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</row>
    <row r="133" ht="15.75" customHeight="1" spans="1:24">
      <c r="A133" s="278"/>
      <c r="B133" s="278"/>
      <c r="C133" s="278"/>
      <c r="D133" s="278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</row>
    <row r="134" ht="15.75" customHeight="1" spans="1:24">
      <c r="A134" s="278"/>
      <c r="B134" s="278"/>
      <c r="C134" s="278"/>
      <c r="D134" s="278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</row>
    <row r="135" ht="15.75" customHeight="1" spans="1:24">
      <c r="A135" s="278"/>
      <c r="B135" s="278"/>
      <c r="C135" s="278"/>
      <c r="D135" s="278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</row>
    <row r="136" ht="15.75" customHeight="1" spans="1:24">
      <c r="A136" s="278"/>
      <c r="B136" s="278"/>
      <c r="C136" s="278"/>
      <c r="D136" s="278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</row>
    <row r="137" ht="15.75" customHeight="1" spans="1:24">
      <c r="A137" s="278"/>
      <c r="B137" s="278"/>
      <c r="C137" s="278"/>
      <c r="D137" s="278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</row>
    <row r="138" ht="15.75" customHeight="1" spans="1:24">
      <c r="A138" s="278"/>
      <c r="B138" s="278"/>
      <c r="C138" s="278"/>
      <c r="D138" s="278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</row>
    <row r="139" ht="15.75" customHeight="1" spans="1:24">
      <c r="A139" s="278"/>
      <c r="B139" s="278"/>
      <c r="C139" s="278"/>
      <c r="D139" s="278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</row>
    <row r="140" ht="15.75" customHeight="1" spans="1:24">
      <c r="A140" s="278"/>
      <c r="B140" s="278"/>
      <c r="C140" s="278"/>
      <c r="D140" s="278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</row>
    <row r="141" ht="15.75" customHeight="1" spans="1:24">
      <c r="A141" s="278"/>
      <c r="B141" s="278"/>
      <c r="C141" s="278"/>
      <c r="D141" s="278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</row>
    <row r="142" ht="15.75" customHeight="1" spans="1:24">
      <c r="A142" s="278"/>
      <c r="B142" s="278"/>
      <c r="C142" s="278"/>
      <c r="D142" s="278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</row>
    <row r="143" ht="15.75" customHeight="1" spans="1:24">
      <c r="A143" s="278"/>
      <c r="B143" s="278"/>
      <c r="C143" s="278"/>
      <c r="D143" s="278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</row>
    <row r="144" ht="15.75" customHeight="1" spans="1:24">
      <c r="A144" s="278"/>
      <c r="B144" s="278"/>
      <c r="C144" s="278"/>
      <c r="D144" s="278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</row>
    <row r="145" ht="15.75" customHeight="1" spans="1:24">
      <c r="A145" s="278"/>
      <c r="B145" s="278"/>
      <c r="C145" s="278"/>
      <c r="D145" s="278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</row>
    <row r="146" ht="15.75" customHeight="1" spans="1:24">
      <c r="A146" s="278"/>
      <c r="B146" s="278"/>
      <c r="C146" s="278"/>
      <c r="D146" s="278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</row>
    <row r="147" ht="15.75" customHeight="1" spans="1:24">
      <c r="A147" s="278"/>
      <c r="B147" s="278"/>
      <c r="C147" s="278"/>
      <c r="D147" s="278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</row>
    <row r="148" ht="15.75" customHeight="1" spans="1:24">
      <c r="A148" s="278"/>
      <c r="B148" s="278"/>
      <c r="C148" s="278"/>
      <c r="D148" s="278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</row>
    <row r="149" ht="15.75" customHeight="1" spans="1:24">
      <c r="A149" s="278"/>
      <c r="B149" s="278"/>
      <c r="C149" s="278"/>
      <c r="D149" s="278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</row>
    <row r="150" ht="15.75" customHeight="1" spans="1:24">
      <c r="A150" s="278"/>
      <c r="B150" s="278"/>
      <c r="C150" s="278"/>
      <c r="D150" s="278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</row>
    <row r="151" ht="15.75" customHeight="1" spans="1:24">
      <c r="A151" s="278"/>
      <c r="B151" s="278"/>
      <c r="C151" s="278"/>
      <c r="D151" s="278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</row>
    <row r="152" ht="15.75" customHeight="1" spans="1:24">
      <c r="A152" s="278"/>
      <c r="B152" s="278"/>
      <c r="C152" s="278"/>
      <c r="D152" s="278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</row>
    <row r="153" ht="15.75" customHeight="1" spans="1:24">
      <c r="A153" s="278"/>
      <c r="B153" s="278"/>
      <c r="C153" s="278"/>
      <c r="D153" s="278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</row>
    <row r="154" ht="15.75" customHeight="1" spans="1:24">
      <c r="A154" s="278"/>
      <c r="B154" s="278"/>
      <c r="C154" s="278"/>
      <c r="D154" s="278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</row>
    <row r="155" ht="15.75" customHeight="1" spans="1:24">
      <c r="A155" s="278"/>
      <c r="B155" s="278"/>
      <c r="C155" s="278"/>
      <c r="D155" s="278"/>
      <c r="E155" s="254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X155" s="254"/>
    </row>
    <row r="156" ht="15.75" customHeight="1" spans="1:24">
      <c r="A156" s="278"/>
      <c r="B156" s="278"/>
      <c r="C156" s="278"/>
      <c r="D156" s="278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</row>
    <row r="157" ht="15.75" customHeight="1" spans="1:24">
      <c r="A157" s="278"/>
      <c r="B157" s="278"/>
      <c r="C157" s="278"/>
      <c r="D157" s="278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</row>
    <row r="158" ht="15.75" customHeight="1" spans="1:24">
      <c r="A158" s="278"/>
      <c r="B158" s="278"/>
      <c r="C158" s="278"/>
      <c r="D158" s="278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</row>
    <row r="159" ht="15.75" customHeight="1" spans="1:24">
      <c r="A159" s="278"/>
      <c r="B159" s="278"/>
      <c r="C159" s="278"/>
      <c r="D159" s="278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</row>
    <row r="160" ht="15.75" customHeight="1" spans="1:24">
      <c r="A160" s="278"/>
      <c r="B160" s="278"/>
      <c r="C160" s="278"/>
      <c r="D160" s="278"/>
      <c r="E160" s="254"/>
      <c r="F160" s="254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</row>
    <row r="161" ht="15.75" customHeight="1" spans="1:24">
      <c r="A161" s="278"/>
      <c r="B161" s="278"/>
      <c r="C161" s="278"/>
      <c r="D161" s="278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X161" s="254"/>
    </row>
    <row r="162" ht="15.75" customHeight="1" spans="1:24">
      <c r="A162" s="278"/>
      <c r="B162" s="278"/>
      <c r="C162" s="278"/>
      <c r="D162" s="278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</row>
    <row r="163" ht="15.75" customHeight="1" spans="1:24">
      <c r="A163" s="278"/>
      <c r="B163" s="278"/>
      <c r="C163" s="278"/>
      <c r="D163" s="278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</row>
    <row r="164" ht="15.75" customHeight="1" spans="1:24">
      <c r="A164" s="278"/>
      <c r="B164" s="278"/>
      <c r="C164" s="278"/>
      <c r="D164" s="278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</row>
    <row r="165" ht="15.75" customHeight="1" spans="1:24">
      <c r="A165" s="278"/>
      <c r="B165" s="278"/>
      <c r="C165" s="278"/>
      <c r="D165" s="278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</row>
    <row r="166" ht="15.75" customHeight="1" spans="1:24">
      <c r="A166" s="278"/>
      <c r="B166" s="278"/>
      <c r="C166" s="278"/>
      <c r="D166" s="278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</row>
    <row r="167" ht="15.75" customHeight="1" spans="1:24">
      <c r="A167" s="278"/>
      <c r="B167" s="278"/>
      <c r="C167" s="278"/>
      <c r="D167" s="278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</row>
    <row r="168" ht="15.75" customHeight="1" spans="1:24">
      <c r="A168" s="278"/>
      <c r="B168" s="278"/>
      <c r="C168" s="278"/>
      <c r="D168" s="278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</row>
    <row r="169" ht="15.75" customHeight="1" spans="1:24">
      <c r="A169" s="278"/>
      <c r="B169" s="278"/>
      <c r="C169" s="278"/>
      <c r="D169" s="278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</row>
    <row r="170" ht="15.75" customHeight="1" spans="1:24">
      <c r="A170" s="278"/>
      <c r="B170" s="278"/>
      <c r="C170" s="278"/>
      <c r="D170" s="278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</row>
    <row r="171" ht="15.75" customHeight="1" spans="1:24">
      <c r="A171" s="278"/>
      <c r="B171" s="278"/>
      <c r="C171" s="278"/>
      <c r="D171" s="278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</row>
    <row r="172" ht="15.75" customHeight="1" spans="1:24">
      <c r="A172" s="278"/>
      <c r="B172" s="278"/>
      <c r="C172" s="278"/>
      <c r="D172" s="278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</row>
    <row r="173" ht="15.75" customHeight="1" spans="1:24">
      <c r="A173" s="278"/>
      <c r="B173" s="278"/>
      <c r="C173" s="278"/>
      <c r="D173" s="278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</row>
    <row r="174" ht="15.75" customHeight="1" spans="1:24">
      <c r="A174" s="278"/>
      <c r="B174" s="278"/>
      <c r="C174" s="278"/>
      <c r="D174" s="278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</row>
    <row r="175" ht="15.75" customHeight="1" spans="1:24">
      <c r="A175" s="278"/>
      <c r="B175" s="278"/>
      <c r="C175" s="278"/>
      <c r="D175" s="278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X175" s="254"/>
    </row>
    <row r="176" ht="15.75" customHeight="1" spans="1:24">
      <c r="A176" s="278"/>
      <c r="B176" s="278"/>
      <c r="C176" s="278"/>
      <c r="D176" s="278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</row>
    <row r="177" ht="15.75" customHeight="1" spans="1:24">
      <c r="A177" s="278"/>
      <c r="B177" s="278"/>
      <c r="C177" s="278"/>
      <c r="D177" s="278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</row>
    <row r="178" ht="15.75" customHeight="1" spans="1:24">
      <c r="A178" s="278"/>
      <c r="B178" s="278"/>
      <c r="C178" s="278"/>
      <c r="D178" s="278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</row>
    <row r="179" ht="15.75" customHeight="1" spans="1:24">
      <c r="A179" s="278"/>
      <c r="B179" s="278"/>
      <c r="C179" s="278"/>
      <c r="D179" s="278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</row>
    <row r="180" ht="15.75" customHeight="1" spans="1:24">
      <c r="A180" s="278"/>
      <c r="B180" s="278"/>
      <c r="C180" s="278"/>
      <c r="D180" s="278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</row>
    <row r="181" ht="15.75" customHeight="1" spans="1:24">
      <c r="A181" s="278"/>
      <c r="B181" s="278"/>
      <c r="C181" s="278"/>
      <c r="D181" s="278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</row>
    <row r="182" ht="15.75" customHeight="1" spans="1:24">
      <c r="A182" s="278"/>
      <c r="B182" s="278"/>
      <c r="C182" s="278"/>
      <c r="D182" s="278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</row>
    <row r="183" ht="15.75" customHeight="1" spans="1:24">
      <c r="A183" s="278"/>
      <c r="B183" s="278"/>
      <c r="C183" s="278"/>
      <c r="D183" s="278"/>
      <c r="E183" s="254"/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X183" s="254"/>
    </row>
    <row r="184" ht="15.75" customHeight="1" spans="1:24">
      <c r="A184" s="278"/>
      <c r="B184" s="278"/>
      <c r="C184" s="278"/>
      <c r="D184" s="278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</row>
    <row r="185" ht="15.75" customHeight="1" spans="1:24">
      <c r="A185" s="278"/>
      <c r="B185" s="278"/>
      <c r="C185" s="278"/>
      <c r="D185" s="278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X185" s="254"/>
    </row>
    <row r="186" ht="15.75" customHeight="1" spans="1:24">
      <c r="A186" s="278"/>
      <c r="B186" s="278"/>
      <c r="C186" s="278"/>
      <c r="D186" s="278"/>
      <c r="E186" s="254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</row>
    <row r="187" ht="15.75" customHeight="1" spans="1:24">
      <c r="A187" s="278"/>
      <c r="B187" s="278"/>
      <c r="C187" s="278"/>
      <c r="D187" s="278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</row>
    <row r="188" ht="15.75" customHeight="1" spans="1:24">
      <c r="A188" s="278"/>
      <c r="B188" s="278"/>
      <c r="C188" s="278"/>
      <c r="D188" s="278"/>
      <c r="E188" s="254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</row>
    <row r="189" ht="15.75" customHeight="1" spans="1:24">
      <c r="A189" s="278"/>
      <c r="B189" s="278"/>
      <c r="C189" s="278"/>
      <c r="D189" s="278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</row>
    <row r="190" ht="15.75" customHeight="1" spans="1:24">
      <c r="A190" s="278"/>
      <c r="B190" s="278"/>
      <c r="C190" s="278"/>
      <c r="D190" s="278"/>
      <c r="E190" s="254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</row>
    <row r="191" ht="15.75" customHeight="1" spans="1:24">
      <c r="A191" s="278"/>
      <c r="B191" s="278"/>
      <c r="C191" s="278"/>
      <c r="D191" s="278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</row>
    <row r="192" ht="15.75" customHeight="1" spans="1:24">
      <c r="A192" s="278"/>
      <c r="B192" s="278"/>
      <c r="C192" s="278"/>
      <c r="D192" s="278"/>
      <c r="E192" s="254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</row>
    <row r="193" ht="15.75" customHeight="1" spans="1:24">
      <c r="A193" s="278"/>
      <c r="B193" s="278"/>
      <c r="C193" s="278"/>
      <c r="D193" s="278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X193" s="254"/>
    </row>
    <row r="194" ht="15.75" customHeight="1" spans="1:24">
      <c r="A194" s="278"/>
      <c r="B194" s="278"/>
      <c r="C194" s="278"/>
      <c r="D194" s="278"/>
      <c r="E194" s="254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</row>
    <row r="195" ht="15.75" customHeight="1" spans="1:24">
      <c r="A195" s="278"/>
      <c r="B195" s="278"/>
      <c r="C195" s="278"/>
      <c r="D195" s="278"/>
      <c r="E195" s="254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</row>
    <row r="196" ht="15.75" customHeight="1" spans="1:24">
      <c r="A196" s="278"/>
      <c r="B196" s="278"/>
      <c r="C196" s="278"/>
      <c r="D196" s="278"/>
      <c r="E196" s="254"/>
      <c r="F196" s="254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  <c r="X196" s="254"/>
    </row>
    <row r="197" ht="15.75" customHeight="1" spans="1:24">
      <c r="A197" s="278"/>
      <c r="B197" s="278"/>
      <c r="C197" s="278"/>
      <c r="D197" s="278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  <c r="X197" s="254"/>
    </row>
    <row r="198" ht="15.75" customHeight="1" spans="1:24">
      <c r="A198" s="278"/>
      <c r="B198" s="278"/>
      <c r="C198" s="278"/>
      <c r="D198" s="278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</row>
    <row r="199" ht="15.75" customHeight="1" spans="1:24">
      <c r="A199" s="278"/>
      <c r="B199" s="278"/>
      <c r="C199" s="278"/>
      <c r="D199" s="278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</row>
    <row r="200" ht="15.75" customHeight="1" spans="1:24">
      <c r="A200" s="278"/>
      <c r="B200" s="278"/>
      <c r="C200" s="278"/>
      <c r="D200" s="278"/>
      <c r="E200" s="254"/>
      <c r="F200" s="254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X200" s="254"/>
    </row>
    <row r="201" ht="15.75" customHeight="1" spans="1:24">
      <c r="A201" s="278"/>
      <c r="B201" s="278"/>
      <c r="C201" s="278"/>
      <c r="D201" s="278"/>
      <c r="E201" s="254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</row>
    <row r="202" ht="15.75" customHeight="1" spans="1:24">
      <c r="A202" s="278"/>
      <c r="B202" s="278"/>
      <c r="C202" s="278"/>
      <c r="D202" s="278"/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  <c r="X202" s="254"/>
    </row>
    <row r="203" ht="15.75" customHeight="1" spans="1:24">
      <c r="A203" s="278"/>
      <c r="B203" s="278"/>
      <c r="C203" s="278"/>
      <c r="D203" s="278"/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  <c r="X203" s="254"/>
    </row>
    <row r="204" ht="15.75" customHeight="1" spans="1:24">
      <c r="A204" s="278"/>
      <c r="B204" s="278"/>
      <c r="C204" s="278"/>
      <c r="D204" s="278"/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</row>
    <row r="205" ht="15.75" customHeight="1" spans="1:24">
      <c r="A205" s="278"/>
      <c r="B205" s="278"/>
      <c r="C205" s="278"/>
      <c r="D205" s="278"/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4"/>
    </row>
    <row r="206" ht="15.75" customHeight="1" spans="1:24">
      <c r="A206" s="278"/>
      <c r="B206" s="278"/>
      <c r="C206" s="278"/>
      <c r="D206" s="278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  <c r="X206" s="254"/>
    </row>
    <row r="207" ht="15.75" customHeight="1" spans="1:24">
      <c r="A207" s="278"/>
      <c r="B207" s="278"/>
      <c r="C207" s="278"/>
      <c r="D207" s="278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</row>
    <row r="208" ht="15.75" customHeight="1" spans="1:24">
      <c r="A208" s="278"/>
      <c r="B208" s="278"/>
      <c r="C208" s="278"/>
      <c r="D208" s="278"/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  <c r="X208" s="254"/>
    </row>
    <row r="209" ht="15.75" customHeight="1" spans="1:24">
      <c r="A209" s="278"/>
      <c r="B209" s="278"/>
      <c r="C209" s="278"/>
      <c r="D209" s="278"/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  <c r="X209" s="254"/>
    </row>
    <row r="210" ht="15.75" customHeight="1" spans="1:24">
      <c r="A210" s="278"/>
      <c r="B210" s="278"/>
      <c r="C210" s="278"/>
      <c r="D210" s="278"/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  <c r="X210" s="254"/>
    </row>
    <row r="211" ht="15.75" customHeight="1" spans="1:24">
      <c r="A211" s="278"/>
      <c r="B211" s="278"/>
      <c r="C211" s="278"/>
      <c r="D211" s="278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  <c r="X211" s="254"/>
    </row>
    <row r="212" ht="15.75" customHeight="1" spans="1:24">
      <c r="A212" s="278"/>
      <c r="B212" s="278"/>
      <c r="C212" s="278"/>
      <c r="D212" s="278"/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</row>
    <row r="213" ht="15.75" customHeight="1" spans="1:24">
      <c r="A213" s="278"/>
      <c r="B213" s="278"/>
      <c r="C213" s="278"/>
      <c r="D213" s="278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</row>
    <row r="214" ht="15.75" customHeight="1" spans="1:24">
      <c r="A214" s="278"/>
      <c r="B214" s="278"/>
      <c r="C214" s="278"/>
      <c r="D214" s="278"/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</row>
    <row r="215" ht="15.75" customHeight="1" spans="1:24">
      <c r="A215" s="278"/>
      <c r="B215" s="278"/>
      <c r="C215" s="278"/>
      <c r="D215" s="278"/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  <c r="X215" s="254"/>
    </row>
    <row r="216" ht="15.75" customHeight="1" spans="1:24">
      <c r="A216" s="278"/>
      <c r="B216" s="278"/>
      <c r="C216" s="278"/>
      <c r="D216" s="278"/>
      <c r="E216" s="254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  <c r="X216" s="254"/>
    </row>
    <row r="217" ht="15.75" customHeight="1" spans="1:24">
      <c r="A217" s="278"/>
      <c r="B217" s="278"/>
      <c r="C217" s="278"/>
      <c r="D217" s="278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X217" s="254"/>
    </row>
    <row r="218" ht="15.75" customHeight="1" spans="1:24">
      <c r="A218" s="278"/>
      <c r="B218" s="278"/>
      <c r="C218" s="278"/>
      <c r="D218" s="278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  <c r="X218" s="254"/>
    </row>
    <row r="219" ht="15.75" customHeight="1" spans="1:24">
      <c r="A219" s="278"/>
      <c r="B219" s="278"/>
      <c r="C219" s="278"/>
      <c r="D219" s="278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</row>
    <row r="220" ht="15.75" customHeight="1" spans="1:24">
      <c r="A220" s="278"/>
      <c r="B220" s="278"/>
      <c r="C220" s="278"/>
      <c r="D220" s="278"/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  <c r="X220" s="254"/>
    </row>
    <row r="221" ht="15.75" customHeight="1" spans="1:24">
      <c r="A221" s="278"/>
      <c r="B221" s="278"/>
      <c r="C221" s="278"/>
      <c r="D221" s="278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  <c r="X221" s="254"/>
    </row>
    <row r="222" ht="15.75" customHeight="1" spans="1:24">
      <c r="A222" s="278"/>
      <c r="B222" s="278"/>
      <c r="C222" s="278"/>
      <c r="D222" s="278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254"/>
    </row>
    <row r="223" ht="15.75" customHeight="1" spans="1:24">
      <c r="A223" s="278"/>
      <c r="B223" s="278"/>
      <c r="C223" s="278"/>
      <c r="D223" s="278"/>
      <c r="E223" s="254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  <c r="X223" s="254"/>
    </row>
    <row r="224" ht="15.75" customHeight="1" spans="1:24">
      <c r="A224" s="278"/>
      <c r="B224" s="278"/>
      <c r="C224" s="278"/>
      <c r="D224" s="278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  <c r="X224" s="254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2:D2"/>
    <mergeCell ref="C9:C10"/>
  </mergeCells>
  <pageMargins left="0.7" right="0.7" top="0.75" bottom="0.75" header="0" footer="0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92"/>
  <sheetViews>
    <sheetView tabSelected="1" workbookViewId="0">
      <pane xSplit="3" topLeftCell="D1" activePane="topRight" state="frozen"/>
      <selection/>
      <selection pane="topRight" activeCell="A1" sqref="A1:C1"/>
    </sheetView>
  </sheetViews>
  <sheetFormatPr defaultColWidth="12.6666666666667" defaultRowHeight="15" customHeight="1"/>
  <cols>
    <col min="1" max="1" width="9.44444444444444" customWidth="1"/>
    <col min="2" max="2" width="49.2222222222222" customWidth="1"/>
    <col min="3" max="3" width="18.1111111111111" customWidth="1"/>
    <col min="4" max="4" width="29.8888888888889" customWidth="1"/>
    <col min="5" max="5" width="39" customWidth="1"/>
    <col min="7" max="7" width="8.77777777777778" style="191" customWidth="1"/>
    <col min="8" max="8" width="8.77777777777778" customWidth="1"/>
    <col min="9" max="9" width="9" customWidth="1"/>
    <col min="10" max="10" width="9.77777777777778" customWidth="1"/>
    <col min="11" max="11" width="16.2222222222222" customWidth="1"/>
    <col min="12" max="12" width="18.1111111111111" customWidth="1"/>
    <col min="13" max="13" width="18" customWidth="1"/>
    <col min="14" max="14" width="17" customWidth="1"/>
  </cols>
  <sheetData>
    <row r="1" ht="13.2" spans="1:14">
      <c r="A1" s="192" t="s">
        <v>66</v>
      </c>
      <c r="B1" s="193"/>
      <c r="C1" s="194"/>
      <c r="D1" s="195"/>
      <c r="E1" s="195"/>
      <c r="F1" s="195"/>
      <c r="G1" s="196"/>
      <c r="H1" s="196"/>
      <c r="I1" s="196"/>
      <c r="J1" s="219"/>
      <c r="K1" s="220"/>
      <c r="L1" s="195"/>
      <c r="M1" s="195"/>
      <c r="N1" s="195"/>
    </row>
    <row r="2" ht="21" customHeight="1" spans="1:14">
      <c r="A2" s="197" t="s">
        <v>67</v>
      </c>
      <c r="B2" s="197" t="s">
        <v>68</v>
      </c>
      <c r="C2" s="197" t="s">
        <v>69</v>
      </c>
      <c r="D2" s="198" t="s">
        <v>70</v>
      </c>
      <c r="E2" s="193"/>
      <c r="F2" s="193"/>
      <c r="G2" s="199"/>
      <c r="H2" s="193"/>
      <c r="I2" s="193"/>
      <c r="J2" s="221"/>
      <c r="K2" s="222" t="s">
        <v>71</v>
      </c>
      <c r="L2" s="201" t="s">
        <v>72</v>
      </c>
      <c r="M2" s="201" t="s">
        <v>73</v>
      </c>
      <c r="N2" s="201" t="s">
        <v>74</v>
      </c>
    </row>
    <row r="3" ht="21" customHeight="1" spans="1:14">
      <c r="A3" s="200"/>
      <c r="B3" s="200"/>
      <c r="C3" s="200"/>
      <c r="D3" s="201" t="s">
        <v>75</v>
      </c>
      <c r="E3" s="201" t="s">
        <v>76</v>
      </c>
      <c r="F3" s="201" t="s">
        <v>77</v>
      </c>
      <c r="G3" s="201" t="s">
        <v>78</v>
      </c>
      <c r="H3" s="201" t="s">
        <v>79</v>
      </c>
      <c r="I3" s="201" t="s">
        <v>80</v>
      </c>
      <c r="J3" s="223" t="s">
        <v>81</v>
      </c>
      <c r="K3" s="224"/>
      <c r="L3" s="200"/>
      <c r="M3" s="200"/>
      <c r="N3" s="200"/>
    </row>
    <row r="4" ht="36" customHeight="1" spans="1:14">
      <c r="A4" s="202"/>
      <c r="B4" s="202"/>
      <c r="C4" s="202"/>
      <c r="D4" s="202"/>
      <c r="E4" s="202"/>
      <c r="F4" s="202"/>
      <c r="G4" s="203"/>
      <c r="H4" s="202"/>
      <c r="I4" s="202"/>
      <c r="J4" s="225"/>
      <c r="K4" s="226"/>
      <c r="L4" s="202"/>
      <c r="M4" s="202"/>
      <c r="N4" s="202"/>
    </row>
    <row r="5" ht="54" customHeight="1" spans="1:14">
      <c r="A5" s="204" t="s">
        <v>82</v>
      </c>
      <c r="B5" s="205" t="s">
        <v>83</v>
      </c>
      <c r="C5" s="194"/>
      <c r="D5" s="206" t="s">
        <v>84</v>
      </c>
      <c r="E5" s="206" t="s">
        <v>85</v>
      </c>
      <c r="F5" s="207" t="s">
        <v>86</v>
      </c>
      <c r="G5" s="207">
        <v>7</v>
      </c>
      <c r="H5" s="207">
        <v>7</v>
      </c>
      <c r="I5" s="207">
        <v>8</v>
      </c>
      <c r="J5" s="227">
        <v>8</v>
      </c>
      <c r="K5" s="228">
        <f>'Pomoćno T-2_Izvor sredstava_202'!L5</f>
        <v>0</v>
      </c>
      <c r="L5" s="229">
        <f>'Pomoćno T-2_Izvor sredstava_202'!T5</f>
        <v>137991.106981683</v>
      </c>
      <c r="M5" s="229">
        <f>'Pomoćno T-2_Izvor sredstava_202'!AB5</f>
        <v>1290814.97212636</v>
      </c>
      <c r="N5" s="230">
        <f>'Pomoćno T-2_Izvor sredstava_202'!AJ5</f>
        <v>1598972.92279533</v>
      </c>
    </row>
    <row r="6" ht="52.8" spans="1:14">
      <c r="A6" s="208" t="s">
        <v>87</v>
      </c>
      <c r="B6" s="209" t="s">
        <v>88</v>
      </c>
      <c r="C6" s="194"/>
      <c r="D6" s="210" t="s">
        <v>89</v>
      </c>
      <c r="E6" s="211" t="s">
        <v>90</v>
      </c>
      <c r="F6" s="210" t="s">
        <v>86</v>
      </c>
      <c r="G6" s="210">
        <v>79</v>
      </c>
      <c r="H6" s="210">
        <v>80</v>
      </c>
      <c r="I6" s="210">
        <v>81</v>
      </c>
      <c r="J6" s="231">
        <v>81</v>
      </c>
      <c r="K6" s="232">
        <f>'Pomoćno T-2_Izvor sredstava_202'!L6</f>
        <v>0</v>
      </c>
      <c r="L6" s="233">
        <f>'Pomoćno T-2_Izvor sredstava_202'!T6</f>
        <v>66365.8083355455</v>
      </c>
      <c r="M6" s="233">
        <f>'Pomoćno T-2_Izvor sredstava_202'!AB6</f>
        <v>995487.125033183</v>
      </c>
      <c r="N6" s="234">
        <f>'Pomoćno T-2_Izvor sredstava_202'!AJ6</f>
        <v>1343464.56070348</v>
      </c>
    </row>
    <row r="7" ht="13.2" spans="1:14">
      <c r="A7" s="212" t="s">
        <v>91</v>
      </c>
      <c r="B7" s="158" t="s">
        <v>92</v>
      </c>
      <c r="C7" s="158" t="s">
        <v>93</v>
      </c>
      <c r="D7" s="213"/>
      <c r="E7" s="213"/>
      <c r="F7" s="213"/>
      <c r="G7" s="214"/>
      <c r="H7" s="214"/>
      <c r="I7" s="214"/>
      <c r="J7" s="235"/>
      <c r="K7" s="236">
        <f>'Pomoćno T-2_Izvor sredstava_202'!L7</f>
        <v>0</v>
      </c>
      <c r="L7" s="237">
        <f>'Pomoćno T-2_Izvor sredstava_202'!T7</f>
        <v>0</v>
      </c>
      <c r="M7" s="238">
        <f>'Pomoćno T-2_Izvor sredstava_202'!AB7</f>
        <v>730023.891691001</v>
      </c>
      <c r="N7" s="237">
        <f>'Pomoćno T-2_Izvor sredstava_202'!AJ7</f>
        <v>862976.108354128</v>
      </c>
    </row>
    <row r="8" ht="26.4" spans="1:14">
      <c r="A8" s="212" t="s">
        <v>94</v>
      </c>
      <c r="B8" s="158" t="s">
        <v>95</v>
      </c>
      <c r="C8" s="158" t="s">
        <v>96</v>
      </c>
      <c r="D8" s="213"/>
      <c r="E8" s="213"/>
      <c r="F8" s="213"/>
      <c r="G8" s="214"/>
      <c r="H8" s="214"/>
      <c r="I8" s="214"/>
      <c r="J8" s="235"/>
      <c r="K8" s="236">
        <f>'Pomoćno T-2_Izvor sredstava_202'!L8</f>
        <v>0</v>
      </c>
      <c r="L8" s="237">
        <f>'Pomoćno T-2_Izvor sredstava_202'!T8</f>
        <v>66365.8083355455</v>
      </c>
      <c r="M8" s="238">
        <f>'Pomoćno T-2_Izvor sredstava_202'!AB8</f>
        <v>265463.233342182</v>
      </c>
      <c r="N8" s="237">
        <f>'Pomoćno T-2_Izvor sredstava_202'!AJ8</f>
        <v>480488.45234935</v>
      </c>
    </row>
    <row r="9" ht="46" customHeight="1" spans="1:14">
      <c r="A9" s="208" t="s">
        <v>97</v>
      </c>
      <c r="B9" s="215" t="s">
        <v>98</v>
      </c>
      <c r="C9" s="216"/>
      <c r="D9" s="211" t="s">
        <v>99</v>
      </c>
      <c r="E9" s="211" t="s">
        <v>100</v>
      </c>
      <c r="F9" s="210" t="s">
        <v>86</v>
      </c>
      <c r="G9" s="210">
        <v>18</v>
      </c>
      <c r="H9" s="210">
        <v>18</v>
      </c>
      <c r="I9" s="210">
        <v>18</v>
      </c>
      <c r="J9" s="231">
        <v>19</v>
      </c>
      <c r="K9" s="232">
        <f>'Pomoćno T-2_Izvor sredstava_202'!L9</f>
        <v>0</v>
      </c>
      <c r="L9" s="233">
        <f>'Pomoćno T-2_Izvor sredstava_202'!T9</f>
        <v>71625.2986461375</v>
      </c>
      <c r="M9" s="233">
        <f>'Pomoćno T-2_Izvor sredstava_202'!AB9</f>
        <v>295327.847093178</v>
      </c>
      <c r="N9" s="234">
        <f>'Pomoćno T-2_Izvor sredstava_202'!AJ9</f>
        <v>255508.36209185</v>
      </c>
    </row>
    <row r="10" spans="1:14">
      <c r="A10" s="212" t="s">
        <v>101</v>
      </c>
      <c r="B10" s="158" t="s">
        <v>102</v>
      </c>
      <c r="C10" s="158" t="s">
        <v>96</v>
      </c>
      <c r="D10" s="213"/>
      <c r="E10" s="213"/>
      <c r="F10" s="213"/>
      <c r="G10" s="214"/>
      <c r="H10" s="214"/>
      <c r="I10" s="214"/>
      <c r="J10" s="235"/>
      <c r="K10" s="236">
        <f>'Pomoćno T-2_Izvor sredstava_202'!L10</f>
        <v>0</v>
      </c>
      <c r="L10" s="237">
        <f>'Pomoćno T-2_Izvor sredstava_202'!T10</f>
        <v>0</v>
      </c>
      <c r="M10" s="238">
        <f>'Pomoćno T-2_Izvor sredstava_202'!AB10</f>
        <v>295327.847093178</v>
      </c>
      <c r="N10" s="237">
        <f>'Pomoćno T-2_Izvor sredstava_202'!AJ10</f>
        <v>255508.36209185</v>
      </c>
    </row>
    <row r="11" ht="26.4" spans="1:14">
      <c r="A11" s="212" t="s">
        <v>103</v>
      </c>
      <c r="B11" s="158" t="s">
        <v>104</v>
      </c>
      <c r="C11" s="158" t="s">
        <v>105</v>
      </c>
      <c r="D11" s="213"/>
      <c r="E11" s="213"/>
      <c r="F11" s="213"/>
      <c r="G11" s="214"/>
      <c r="H11" s="214"/>
      <c r="I11" s="214"/>
      <c r="J11" s="235"/>
      <c r="K11" s="236">
        <f>'Pomoćno T-2_Izvor sredstava_202'!L11</f>
        <v>0</v>
      </c>
      <c r="L11" s="237">
        <f>'Pomoćno T-2_Izvor sredstava_202'!T11</f>
        <v>71625.2986461375</v>
      </c>
      <c r="M11" s="238">
        <f>'Pomoćno T-2_Izvor sredstava_202'!AB11</f>
        <v>0</v>
      </c>
      <c r="N11" s="237">
        <f>'Pomoćno T-2_Izvor sredstava_202'!AJ11</f>
        <v>0</v>
      </c>
    </row>
    <row r="12" ht="53" customHeight="1" spans="1:14">
      <c r="A12" s="204" t="s">
        <v>106</v>
      </c>
      <c r="B12" s="205" t="s">
        <v>107</v>
      </c>
      <c r="C12" s="194"/>
      <c r="D12" s="206" t="s">
        <v>108</v>
      </c>
      <c r="E12" s="206" t="s">
        <v>109</v>
      </c>
      <c r="F12" s="207" t="s">
        <v>86</v>
      </c>
      <c r="G12" s="207">
        <v>3</v>
      </c>
      <c r="H12" s="207">
        <v>3</v>
      </c>
      <c r="I12" s="207">
        <v>3</v>
      </c>
      <c r="J12" s="227">
        <v>4</v>
      </c>
      <c r="K12" s="228">
        <f>'Pomoćno T-2_Izvor sredstava_202'!L12</f>
        <v>0</v>
      </c>
      <c r="L12" s="229">
        <f>'Pomoćno T-2_Izvor sredstava_202'!T12</f>
        <v>273599.68144412</v>
      </c>
      <c r="M12" s="229">
        <f>'Pomoćno T-2_Izvor sredstava_202'!AB12</f>
        <v>0</v>
      </c>
      <c r="N12" s="230">
        <f>'Pomoćno T-2_Izvor sredstava_202'!AJ12</f>
        <v>318555.880010619</v>
      </c>
    </row>
    <row r="13" ht="28.5" customHeight="1" spans="1:14">
      <c r="A13" s="208" t="s">
        <v>110</v>
      </c>
      <c r="B13" s="209" t="s">
        <v>111</v>
      </c>
      <c r="C13" s="194"/>
      <c r="D13" s="211" t="s">
        <v>112</v>
      </c>
      <c r="E13" s="211" t="s">
        <v>113</v>
      </c>
      <c r="F13" s="210" t="s">
        <v>86</v>
      </c>
      <c r="G13" s="210">
        <v>32</v>
      </c>
      <c r="H13" s="210">
        <v>32</v>
      </c>
      <c r="I13" s="210">
        <v>32</v>
      </c>
      <c r="J13" s="231">
        <v>33</v>
      </c>
      <c r="K13" s="232">
        <f>'Pomoćno T-2_Izvor sredstava_202'!L13</f>
        <v>0</v>
      </c>
      <c r="L13" s="233">
        <f>'Pomoćno T-2_Izvor sredstava_202'!T13</f>
        <v>273599.68144412</v>
      </c>
      <c r="M13" s="233">
        <f>'Pomoćno T-2_Izvor sredstava_202'!AB13</f>
        <v>0</v>
      </c>
      <c r="N13" s="234">
        <f>'Pomoćno T-2_Izvor sredstava_202'!AJ13</f>
        <v>318555.880010619</v>
      </c>
    </row>
    <row r="14" ht="26.4" spans="1:14">
      <c r="A14" s="212" t="s">
        <v>114</v>
      </c>
      <c r="B14" s="158" t="s">
        <v>115</v>
      </c>
      <c r="C14" s="158" t="s">
        <v>116</v>
      </c>
      <c r="D14" s="213"/>
      <c r="E14" s="213"/>
      <c r="F14" s="213"/>
      <c r="G14" s="214"/>
      <c r="H14" s="214"/>
      <c r="I14" s="214"/>
      <c r="J14" s="235"/>
      <c r="K14" s="236">
        <f>'Pomoćno T-2_Izvor sredstava_202'!L14</f>
        <v>0</v>
      </c>
      <c r="L14" s="237">
        <f>'Pomoćno T-2_Izvor sredstava_202'!T14</f>
        <v>0</v>
      </c>
      <c r="M14" s="238">
        <f>'Pomoćno T-2_Izvor sredstava_202'!AB14</f>
        <v>0</v>
      </c>
      <c r="N14" s="237">
        <f>'Pomoćno T-2_Izvor sredstava_202'!AJ14</f>
        <v>318555.880010619</v>
      </c>
    </row>
    <row r="15" ht="26.4" spans="1:14">
      <c r="A15" s="212" t="s">
        <v>117</v>
      </c>
      <c r="B15" s="158" t="s">
        <v>118</v>
      </c>
      <c r="C15" s="158" t="s">
        <v>119</v>
      </c>
      <c r="D15" s="213"/>
      <c r="E15" s="213"/>
      <c r="F15" s="213"/>
      <c r="G15" s="214"/>
      <c r="H15" s="214"/>
      <c r="I15" s="214"/>
      <c r="J15" s="235"/>
      <c r="K15" s="236">
        <f>'Pomoćno T-2_Izvor sredstava_202'!L15</f>
        <v>0</v>
      </c>
      <c r="L15" s="237">
        <f>'Pomoćno T-2_Izvor sredstava_202'!T15</f>
        <v>273599.68144412</v>
      </c>
      <c r="M15" s="238">
        <f>'Pomoćno T-2_Izvor sredstava_202'!AB15</f>
        <v>0</v>
      </c>
      <c r="N15" s="237">
        <f>'Pomoćno T-2_Izvor sredstava_202'!AJ15</f>
        <v>0</v>
      </c>
    </row>
    <row r="16" ht="43" customHeight="1" spans="1:14">
      <c r="A16" s="208" t="s">
        <v>120</v>
      </c>
      <c r="B16" s="209" t="s">
        <v>121</v>
      </c>
      <c r="C16" s="194"/>
      <c r="D16" s="211" t="s">
        <v>122</v>
      </c>
      <c r="E16" s="211" t="s">
        <v>123</v>
      </c>
      <c r="F16" s="210" t="s">
        <v>86</v>
      </c>
      <c r="G16" s="210">
        <v>0</v>
      </c>
      <c r="H16" s="210">
        <v>0</v>
      </c>
      <c r="I16" s="210">
        <v>0</v>
      </c>
      <c r="J16" s="231">
        <v>1</v>
      </c>
      <c r="K16" s="232">
        <f>'Pomoćno T-2_Izvor sredstava_202'!L16</f>
        <v>0</v>
      </c>
      <c r="L16" s="233">
        <f>'Pomoćno T-2_Izvor sredstava_202'!T16</f>
        <v>0</v>
      </c>
      <c r="M16" s="233">
        <f>'Pomoćno T-2_Izvor sredstava_202'!AB16</f>
        <v>0</v>
      </c>
      <c r="N16" s="234">
        <f>'Pomoćno T-2_Izvor sredstava_202'!AJ16</f>
        <v>0</v>
      </c>
    </row>
    <row r="17" ht="13.2" spans="1:14">
      <c r="A17" s="212" t="s">
        <v>124</v>
      </c>
      <c r="B17" s="158" t="s">
        <v>125</v>
      </c>
      <c r="C17" s="158" t="s">
        <v>96</v>
      </c>
      <c r="D17" s="213"/>
      <c r="E17" s="213"/>
      <c r="F17" s="213"/>
      <c r="G17" s="214"/>
      <c r="H17" s="214"/>
      <c r="I17" s="214"/>
      <c r="J17" s="235"/>
      <c r="K17" s="236">
        <f>'Pomoćno T-2_Izvor sredstava_202'!L17</f>
        <v>0</v>
      </c>
      <c r="L17" s="237">
        <f>'Pomoćno T-2_Izvor sredstava_202'!T17</f>
        <v>0</v>
      </c>
      <c r="M17" s="238">
        <f>'Pomoćno T-2_Izvor sredstava_202'!AB17</f>
        <v>0</v>
      </c>
      <c r="N17" s="237">
        <f>'Pomoćno T-2_Izvor sredstava_202'!AJ17</f>
        <v>0</v>
      </c>
    </row>
    <row r="18" ht="40.5" customHeight="1" spans="1:14">
      <c r="A18" s="204" t="s">
        <v>126</v>
      </c>
      <c r="B18" s="205" t="s">
        <v>127</v>
      </c>
      <c r="C18" s="194"/>
      <c r="D18" s="206" t="s">
        <v>128</v>
      </c>
      <c r="E18" s="206" t="s">
        <v>129</v>
      </c>
      <c r="F18" s="207" t="s">
        <v>130</v>
      </c>
      <c r="G18" s="217">
        <v>243</v>
      </c>
      <c r="H18" s="207">
        <v>243</v>
      </c>
      <c r="I18" s="207">
        <v>245</v>
      </c>
      <c r="J18" s="227">
        <v>246</v>
      </c>
      <c r="K18" s="228">
        <f>'Pomoćno T-2_Izvor sredstava_202'!L18</f>
        <v>0</v>
      </c>
      <c r="L18" s="229">
        <f>'Pomoćno T-2_Izvor sredstava_202'!T18</f>
        <v>540881.337934696</v>
      </c>
      <c r="M18" s="229">
        <f>'Pomoćno T-2_Izvor sredstava_202'!AB18</f>
        <v>4423016.50237457</v>
      </c>
      <c r="N18" s="230">
        <f>'Pomoćno T-2_Izvor sredstava_202'!AJ18</f>
        <v>5391666.95947837</v>
      </c>
    </row>
    <row r="19" ht="47" customHeight="1" spans="1:14">
      <c r="A19" s="208" t="s">
        <v>131</v>
      </c>
      <c r="B19" s="209" t="s">
        <v>132</v>
      </c>
      <c r="C19" s="194"/>
      <c r="D19" s="210" t="s">
        <v>133</v>
      </c>
      <c r="E19" s="211" t="s">
        <v>134</v>
      </c>
      <c r="F19" s="210" t="s">
        <v>86</v>
      </c>
      <c r="G19" s="210">
        <v>36</v>
      </c>
      <c r="H19" s="210">
        <v>36</v>
      </c>
      <c r="I19" s="210">
        <v>38</v>
      </c>
      <c r="J19" s="231">
        <v>39</v>
      </c>
      <c r="K19" s="232">
        <f>'Pomoćno T-2_Izvor sredstava_202'!L19</f>
        <v>0</v>
      </c>
      <c r="L19" s="233">
        <f>'Pomoćno T-2_Izvor sredstava_202'!T19</f>
        <v>530926.466684364</v>
      </c>
      <c r="M19" s="233">
        <f>'Pomoćno T-2_Izvor sredstava_202'!AB19</f>
        <v>1588083.49635254</v>
      </c>
      <c r="N19" s="234">
        <f>'Pomoćno T-2_Izvor sredstava_202'!AJ19</f>
        <v>1941149.59669764</v>
      </c>
    </row>
    <row r="20" ht="26.4" spans="1:14">
      <c r="A20" s="212" t="s">
        <v>135</v>
      </c>
      <c r="B20" s="158" t="s">
        <v>136</v>
      </c>
      <c r="C20" s="158" t="s">
        <v>96</v>
      </c>
      <c r="D20" s="213"/>
      <c r="E20" s="213"/>
      <c r="F20" s="213"/>
      <c r="G20" s="214"/>
      <c r="H20" s="214"/>
      <c r="I20" s="214"/>
      <c r="J20" s="235"/>
      <c r="K20" s="236">
        <f>'Pomoćno T-2_Izvor sredstava_202'!L20</f>
        <v>0</v>
      </c>
      <c r="L20" s="237">
        <f>'Pomoćno T-2_Izvor sredstava_202'!T20</f>
        <v>0</v>
      </c>
      <c r="M20" s="238">
        <f>'Pomoćno T-2_Izvor sredstava_202'!AB20</f>
        <v>512028.28</v>
      </c>
      <c r="N20" s="237">
        <f>'Pomoćno T-2_Izvor sredstava_202'!AJ20</f>
        <v>512028.28</v>
      </c>
    </row>
    <row r="21" ht="26.4" spans="1:14">
      <c r="A21" s="212" t="s">
        <v>137</v>
      </c>
      <c r="B21" s="158" t="s">
        <v>138</v>
      </c>
      <c r="C21" s="158" t="s">
        <v>139</v>
      </c>
      <c r="D21" s="213"/>
      <c r="E21" s="213"/>
      <c r="F21" s="213"/>
      <c r="G21" s="214"/>
      <c r="H21" s="214"/>
      <c r="I21" s="214"/>
      <c r="J21" s="235"/>
      <c r="K21" s="236">
        <f>'Pomoćno T-2_Izvor sredstava_202'!L21</f>
        <v>0</v>
      </c>
      <c r="L21" s="237">
        <f>'Pomoćno T-2_Izvor sredstava_202'!T21</f>
        <v>0</v>
      </c>
      <c r="M21" s="238">
        <f>'Pomoćno T-2_Izvor sredstava_202'!AB21</f>
        <v>500000</v>
      </c>
      <c r="N21" s="237">
        <f>'Pomoćno T-2_Izvor sredstava_202'!AJ21</f>
        <v>500000</v>
      </c>
    </row>
    <row r="22" ht="13.2" spans="1:14">
      <c r="A22" s="212" t="s">
        <v>140</v>
      </c>
      <c r="B22" s="158" t="s">
        <v>141</v>
      </c>
      <c r="C22" s="158" t="s">
        <v>96</v>
      </c>
      <c r="D22" s="213"/>
      <c r="E22" s="213"/>
      <c r="F22" s="213"/>
      <c r="G22" s="214"/>
      <c r="H22" s="214"/>
      <c r="I22" s="214"/>
      <c r="J22" s="235"/>
      <c r="K22" s="236">
        <f>'Pomoćno T-2_Izvor sredstava_202'!L22</f>
        <v>0</v>
      </c>
      <c r="L22" s="237">
        <f>'Pomoćno T-2_Izvor sredstava_202'!T22</f>
        <v>0</v>
      </c>
      <c r="M22" s="238">
        <f>'Pomoćno T-2_Izvor sredstava_202'!AB22</f>
        <v>45128.749668171</v>
      </c>
      <c r="N22" s="237">
        <f>'Pomoćno T-2_Izvor sredstava_202'!AJ22</f>
        <v>0</v>
      </c>
    </row>
    <row r="23" ht="26.4" spans="1:14">
      <c r="A23" s="212" t="s">
        <v>142</v>
      </c>
      <c r="B23" s="158" t="s">
        <v>143</v>
      </c>
      <c r="C23" s="158" t="s">
        <v>144</v>
      </c>
      <c r="D23" s="213"/>
      <c r="E23" s="213"/>
      <c r="F23" s="213"/>
      <c r="G23" s="214"/>
      <c r="H23" s="214"/>
      <c r="I23" s="214"/>
      <c r="J23" s="235"/>
      <c r="K23" s="236">
        <f>'Pomoćno T-2_Izvor sredstava_202'!L23</f>
        <v>0</v>
      </c>
      <c r="L23" s="237">
        <f>'Pomoćno T-2_Izvor sredstava_202'!T23</f>
        <v>0</v>
      </c>
      <c r="M23" s="238">
        <f>'Pomoćno T-2_Izvor sredstava_202'!AB23</f>
        <v>0</v>
      </c>
      <c r="N23" s="237">
        <f>'Pomoćno T-2_Izvor sredstava_202'!AJ23</f>
        <v>398194.850013273</v>
      </c>
    </row>
    <row r="24" ht="13.2" spans="1:14">
      <c r="A24" s="212" t="s">
        <v>145</v>
      </c>
      <c r="B24" s="158" t="s">
        <v>146</v>
      </c>
      <c r="C24" s="158" t="s">
        <v>96</v>
      </c>
      <c r="D24" s="213"/>
      <c r="E24" s="213"/>
      <c r="F24" s="213"/>
      <c r="G24" s="214"/>
      <c r="H24" s="214"/>
      <c r="I24" s="214"/>
      <c r="J24" s="235"/>
      <c r="K24" s="236">
        <f>'Pomoćno T-2_Izvor sredstava_202'!L24</f>
        <v>0</v>
      </c>
      <c r="L24" s="237">
        <f>'Pomoćno T-2_Izvor sredstava_202'!T24</f>
        <v>530926.466684364</v>
      </c>
      <c r="M24" s="238">
        <f>'Pomoćno T-2_Izvor sredstava_202'!AB24</f>
        <v>530926.466684364</v>
      </c>
      <c r="N24" s="237">
        <f>'Pomoćno T-2_Izvor sredstava_202'!AJ24</f>
        <v>530926.466684364</v>
      </c>
    </row>
    <row r="25" ht="27.75" customHeight="1" spans="1:14">
      <c r="A25" s="208" t="s">
        <v>147</v>
      </c>
      <c r="B25" s="209" t="s">
        <v>148</v>
      </c>
      <c r="C25" s="194"/>
      <c r="D25" s="210" t="s">
        <v>149</v>
      </c>
      <c r="E25" s="211" t="s">
        <v>150</v>
      </c>
      <c r="F25" s="210" t="s">
        <v>86</v>
      </c>
      <c r="G25" s="210">
        <v>64</v>
      </c>
      <c r="H25" s="210">
        <v>64</v>
      </c>
      <c r="I25" s="210">
        <v>66</v>
      </c>
      <c r="J25" s="231">
        <v>67</v>
      </c>
      <c r="K25" s="232">
        <f>'Pomoćno T-2_Izvor sredstava_202'!L25</f>
        <v>0</v>
      </c>
      <c r="L25" s="233">
        <f>'Pomoćno T-2_Izvor sredstava_202'!T25</f>
        <v>0</v>
      </c>
      <c r="M25" s="233">
        <f>'Pomoćno T-2_Izvor sredstava_202'!AB25</f>
        <v>2464999.99668304</v>
      </c>
      <c r="N25" s="234">
        <f>'Pomoćno T-2_Izvor sredstava_202'!AJ25</f>
        <v>3373315.9651168</v>
      </c>
    </row>
    <row r="26" ht="13.2" spans="1:14">
      <c r="A26" s="212" t="s">
        <v>151</v>
      </c>
      <c r="B26" s="158" t="s">
        <v>152</v>
      </c>
      <c r="C26" s="158" t="s">
        <v>96</v>
      </c>
      <c r="D26" s="213"/>
      <c r="E26" s="213"/>
      <c r="F26" s="213"/>
      <c r="G26" s="214"/>
      <c r="H26" s="214"/>
      <c r="I26" s="214"/>
      <c r="J26" s="235"/>
      <c r="K26" s="236">
        <f>'Pomoćno T-2_Izvor sredstava_202'!L26</f>
        <v>0</v>
      </c>
      <c r="L26" s="237">
        <f>'Pomoćno T-2_Izvor sredstava_202'!T26</f>
        <v>0</v>
      </c>
      <c r="M26" s="238">
        <f>'Pomoćno T-2_Izvor sredstava_202'!AB26</f>
        <v>0</v>
      </c>
      <c r="N26" s="237">
        <f>'Pomoćno T-2_Izvor sredstava_202'!AJ26</f>
        <v>0</v>
      </c>
    </row>
    <row r="27" ht="13.2" spans="1:14">
      <c r="A27" s="212" t="s">
        <v>153</v>
      </c>
      <c r="B27" s="158" t="s">
        <v>154</v>
      </c>
      <c r="C27" s="158" t="s">
        <v>96</v>
      </c>
      <c r="D27" s="213"/>
      <c r="E27" s="213"/>
      <c r="F27" s="213"/>
      <c r="G27" s="214"/>
      <c r="H27" s="214"/>
      <c r="I27" s="214"/>
      <c r="J27" s="235"/>
      <c r="K27" s="236">
        <f>'Pomoćno T-2_Izvor sredstava_202'!L27</f>
        <v>0</v>
      </c>
      <c r="L27" s="237">
        <f>'Pomoćno T-2_Izvor sredstava_202'!T27</f>
        <v>0</v>
      </c>
      <c r="M27" s="238">
        <f>'Pomoćno T-2_Izvor sredstava_202'!AB27</f>
        <v>0</v>
      </c>
      <c r="N27" s="237">
        <f>'Pomoćno T-2_Izvor sredstava_202'!AJ27</f>
        <v>975121.117600212</v>
      </c>
    </row>
    <row r="28" ht="13.2" spans="1:14">
      <c r="A28" s="212" t="s">
        <v>155</v>
      </c>
      <c r="B28" s="158" t="s">
        <v>156</v>
      </c>
      <c r="C28" s="158" t="s">
        <v>139</v>
      </c>
      <c r="D28" s="213"/>
      <c r="E28" s="213"/>
      <c r="F28" s="213"/>
      <c r="G28" s="214"/>
      <c r="H28" s="214"/>
      <c r="I28" s="214"/>
      <c r="J28" s="235"/>
      <c r="K28" s="236">
        <f>'Pomoćno T-2_Izvor sredstava_202'!L28</f>
        <v>0</v>
      </c>
      <c r="L28" s="237">
        <f>'Pomoćno T-2_Izvor sredstava_202'!T28</f>
        <v>0</v>
      </c>
      <c r="M28" s="238">
        <f>'Pomoćno T-2_Izvor sredstava_202'!AB28</f>
        <v>0</v>
      </c>
      <c r="N28" s="237">
        <f>'Pomoćno T-2_Izvor sredstava_202'!AJ28</f>
        <v>398194.850013273</v>
      </c>
    </row>
    <row r="29" ht="13.2" spans="1:14">
      <c r="A29" s="212" t="s">
        <v>157</v>
      </c>
      <c r="B29" s="158" t="s">
        <v>158</v>
      </c>
      <c r="C29" s="158" t="s">
        <v>139</v>
      </c>
      <c r="D29" s="213"/>
      <c r="E29" s="213"/>
      <c r="F29" s="213"/>
      <c r="G29" s="214"/>
      <c r="H29" s="214"/>
      <c r="I29" s="214"/>
      <c r="J29" s="235"/>
      <c r="K29" s="236">
        <f>'Pomoćno T-2_Izvor sredstava_202'!L29</f>
        <v>0</v>
      </c>
      <c r="L29" s="237">
        <f>'Pomoćno T-2_Izvor sredstava_202'!T29</f>
        <v>0</v>
      </c>
      <c r="M29" s="238">
        <f>'Pomoćno T-2_Izvor sredstava_202'!AB29</f>
        <v>1500000</v>
      </c>
      <c r="N29" s="237">
        <f>'Pomoćno T-2_Izvor sredstava_202'!AJ29</f>
        <v>1500000</v>
      </c>
    </row>
    <row r="30" ht="13.2" spans="1:14">
      <c r="A30" s="212" t="s">
        <v>159</v>
      </c>
      <c r="B30" s="158" t="s">
        <v>160</v>
      </c>
      <c r="C30" s="158" t="s">
        <v>139</v>
      </c>
      <c r="D30" s="213"/>
      <c r="E30" s="213"/>
      <c r="F30" s="213"/>
      <c r="G30" s="214"/>
      <c r="H30" s="214"/>
      <c r="I30" s="214"/>
      <c r="J30" s="235"/>
      <c r="K30" s="236">
        <f>'Pomoćno T-2_Izvor sredstava_202'!L30</f>
        <v>0</v>
      </c>
      <c r="L30" s="237">
        <f>'Pomoćno T-2_Izvor sredstava_202'!T30</f>
        <v>0</v>
      </c>
      <c r="M30" s="238">
        <f>'Pomoćno T-2_Izvor sredstava_202'!AB30</f>
        <v>499999.997503318</v>
      </c>
      <c r="N30" s="237">
        <f>'Pomoćno T-2_Izvor sredstava_202'!AJ30</f>
        <v>499999.997503318</v>
      </c>
    </row>
    <row r="31" ht="13.2" spans="1:14">
      <c r="A31" s="212" t="s">
        <v>161</v>
      </c>
      <c r="B31" s="158" t="s">
        <v>162</v>
      </c>
      <c r="C31" s="158" t="s">
        <v>93</v>
      </c>
      <c r="D31" s="213"/>
      <c r="E31" s="213"/>
      <c r="F31" s="213"/>
      <c r="G31" s="214"/>
      <c r="H31" s="214"/>
      <c r="I31" s="214"/>
      <c r="J31" s="235"/>
      <c r="K31" s="236">
        <f>'Pomoćno T-2_Izvor sredstava_202'!L31</f>
        <v>0</v>
      </c>
      <c r="L31" s="237">
        <f>'Pomoćno T-2_Izvor sredstava_202'!T31</f>
        <v>0</v>
      </c>
      <c r="M31" s="238">
        <f>'Pomoćno T-2_Izvor sredstava_202'!AB31</f>
        <v>464999.999179719</v>
      </c>
      <c r="N31" s="237">
        <f>'Pomoćno T-2_Izvor sredstava_202'!AJ31</f>
        <v>0</v>
      </c>
    </row>
    <row r="32" ht="26.4" spans="1:14">
      <c r="A32" s="208" t="s">
        <v>163</v>
      </c>
      <c r="B32" s="209" t="s">
        <v>164</v>
      </c>
      <c r="C32" s="194"/>
      <c r="D32" s="211" t="s">
        <v>165</v>
      </c>
      <c r="E32" s="211" t="s">
        <v>166</v>
      </c>
      <c r="F32" s="210" t="s">
        <v>86</v>
      </c>
      <c r="G32" s="210">
        <v>0</v>
      </c>
      <c r="H32" s="210">
        <v>0</v>
      </c>
      <c r="I32" s="210">
        <v>1</v>
      </c>
      <c r="J32" s="231">
        <v>2</v>
      </c>
      <c r="K32" s="232">
        <f>'Pomoćno T-2_Izvor sredstava_202'!L32</f>
        <v>0</v>
      </c>
      <c r="L32" s="233">
        <f>'Pomoćno T-2_Izvor sredstava_202'!T32</f>
        <v>9954.87125033183</v>
      </c>
      <c r="M32" s="233">
        <f>'Pomoćno T-2_Izvor sredstava_202'!AB32</f>
        <v>369933.009338997</v>
      </c>
      <c r="N32" s="234">
        <f>'Pomoćno T-2_Izvor sredstava_202'!AJ32</f>
        <v>77201.3976639235</v>
      </c>
    </row>
    <row r="33" ht="13.2" spans="1:14">
      <c r="A33" s="212" t="s">
        <v>167</v>
      </c>
      <c r="B33" s="158" t="s">
        <v>168</v>
      </c>
      <c r="C33" s="158" t="s">
        <v>139</v>
      </c>
      <c r="D33" s="213"/>
      <c r="E33" s="2"/>
      <c r="F33" s="213"/>
      <c r="G33" s="214"/>
      <c r="H33" s="214"/>
      <c r="I33" s="214"/>
      <c r="J33" s="235"/>
      <c r="K33" s="236">
        <f>'Pomoćno T-2_Izvor sredstava_202'!L33</f>
        <v>0</v>
      </c>
      <c r="L33" s="237">
        <f>'Pomoćno T-2_Izvor sredstava_202'!T33</f>
        <v>0</v>
      </c>
      <c r="M33" s="238">
        <f>'Pomoćno T-2_Izvor sredstava_202'!AB33</f>
        <v>132731.616671091</v>
      </c>
      <c r="N33" s="237">
        <f>'Pomoćno T-2_Izvor sredstava_202'!AJ33</f>
        <v>0</v>
      </c>
    </row>
    <row r="34" ht="26.4" spans="1:14">
      <c r="A34" s="212" t="s">
        <v>169</v>
      </c>
      <c r="B34" s="158" t="s">
        <v>170</v>
      </c>
      <c r="C34" s="158" t="s">
        <v>96</v>
      </c>
      <c r="D34" s="213"/>
      <c r="E34" s="213"/>
      <c r="F34" s="213"/>
      <c r="G34" s="214"/>
      <c r="H34" s="214"/>
      <c r="I34" s="214"/>
      <c r="J34" s="235"/>
      <c r="K34" s="236">
        <f>'Pomoćno T-2_Izvor sredstava_202'!L34</f>
        <v>0</v>
      </c>
      <c r="L34" s="237">
        <f>'Pomoćno T-2_Izvor sredstava_202'!T34</f>
        <v>9954.87125033183</v>
      </c>
      <c r="M34" s="238">
        <f>'Pomoćno T-2_Izvor sredstava_202'!AB34</f>
        <v>77201.3976639235</v>
      </c>
      <c r="N34" s="237">
        <f>'Pomoćno T-2_Izvor sredstava_202'!AJ34</f>
        <v>77201.3976639235</v>
      </c>
    </row>
    <row r="35" ht="13.2" spans="1:14">
      <c r="A35" s="212" t="s">
        <v>171</v>
      </c>
      <c r="B35" s="158" t="s">
        <v>172</v>
      </c>
      <c r="C35" s="158" t="s">
        <v>93</v>
      </c>
      <c r="D35" s="213"/>
      <c r="E35" s="213"/>
      <c r="F35" s="213"/>
      <c r="G35" s="214"/>
      <c r="H35" s="214"/>
      <c r="I35" s="214"/>
      <c r="J35" s="235"/>
      <c r="K35" s="236">
        <f>'Pomoćno T-2_Izvor sredstava_202'!L35</f>
        <v>0</v>
      </c>
      <c r="L35" s="237">
        <f>'Pomoćno T-2_Izvor sredstava_202'!T35</f>
        <v>0</v>
      </c>
      <c r="M35" s="238">
        <f>'Pomoćno T-2_Izvor sredstava_202'!AB35</f>
        <v>159999.995003982</v>
      </c>
      <c r="N35" s="237">
        <f>'Pomoćno T-2_Izvor sredstava_202'!AJ35</f>
        <v>0</v>
      </c>
    </row>
    <row r="36" ht="35.25" customHeight="1" spans="1:14">
      <c r="A36" s="204" t="s">
        <v>173</v>
      </c>
      <c r="B36" s="205" t="s">
        <v>174</v>
      </c>
      <c r="C36" s="194"/>
      <c r="D36" s="206" t="s">
        <v>175</v>
      </c>
      <c r="E36" s="206" t="s">
        <v>176</v>
      </c>
      <c r="F36" s="207" t="s">
        <v>177</v>
      </c>
      <c r="G36" s="207" t="s">
        <v>178</v>
      </c>
      <c r="H36" s="207" t="s">
        <v>179</v>
      </c>
      <c r="I36" s="207">
        <v>3</v>
      </c>
      <c r="J36" s="227">
        <v>3</v>
      </c>
      <c r="K36" s="228">
        <f>'Pomoćno T-2_Izvor sredstava_202'!L36</f>
        <v>17255.1101672418</v>
      </c>
      <c r="L36" s="229">
        <f>'Pomoćno T-2_Izvor sredstava_202'!T36</f>
        <v>5147411.73347491</v>
      </c>
      <c r="M36" s="229">
        <f>'Pomoćno T-2_Izvor sredstava_202'!AB36</f>
        <v>1994906.25</v>
      </c>
      <c r="N36" s="230">
        <f>'Pomoćno T-2_Izvor sredstava_202'!AJ36</f>
        <v>6035239.7587948</v>
      </c>
    </row>
    <row r="37" ht="13.2" spans="1:14">
      <c r="A37" s="208" t="s">
        <v>180</v>
      </c>
      <c r="B37" s="209" t="s">
        <v>181</v>
      </c>
      <c r="C37" s="194"/>
      <c r="D37" s="210" t="s">
        <v>182</v>
      </c>
      <c r="E37" s="211" t="s">
        <v>183</v>
      </c>
      <c r="F37" s="210" t="s">
        <v>86</v>
      </c>
      <c r="G37" s="218">
        <v>2067</v>
      </c>
      <c r="H37" s="210">
        <v>2068</v>
      </c>
      <c r="I37" s="210">
        <v>2080</v>
      </c>
      <c r="J37" s="231">
        <v>2200</v>
      </c>
      <c r="K37" s="232">
        <f>'Pomoćno T-2_Izvor sredstava_202'!L37</f>
        <v>0</v>
      </c>
      <c r="L37" s="233">
        <f>'Pomoćno T-2_Izvor sredstava_202'!T37</f>
        <v>600000</v>
      </c>
      <c r="M37" s="233">
        <f>'Pomoćno T-2_Izvor sredstava_202'!AB37</f>
        <v>0</v>
      </c>
      <c r="N37" s="234">
        <f>'Pomoćno T-2_Izvor sredstava_202'!AJ37</f>
        <v>1447031.0587948</v>
      </c>
    </row>
    <row r="38" ht="13.2" spans="1:14">
      <c r="A38" s="212" t="s">
        <v>184</v>
      </c>
      <c r="B38" s="158" t="s">
        <v>185</v>
      </c>
      <c r="C38" s="158" t="s">
        <v>96</v>
      </c>
      <c r="D38" s="213"/>
      <c r="E38" s="213"/>
      <c r="F38" s="213"/>
      <c r="G38" s="214"/>
      <c r="H38" s="214"/>
      <c r="I38" s="214"/>
      <c r="J38" s="235"/>
      <c r="K38" s="236">
        <f>'Pomoćno T-2_Izvor sredstava_202'!L38</f>
        <v>0</v>
      </c>
      <c r="L38" s="237">
        <f>'Pomoćno T-2_Izvor sredstava_202'!T38</f>
        <v>0</v>
      </c>
      <c r="M38" s="238">
        <f>'Pomoćno T-2_Izvor sredstava_202'!AB38</f>
        <v>0</v>
      </c>
      <c r="N38" s="237">
        <f>'Pomoćno T-2_Izvor sredstava_202'!AJ38</f>
        <v>796389.700026546</v>
      </c>
    </row>
    <row r="39" ht="39.6" spans="1:14">
      <c r="A39" s="212" t="s">
        <v>186</v>
      </c>
      <c r="B39" s="158" t="s">
        <v>187</v>
      </c>
      <c r="C39" s="158" t="s">
        <v>188</v>
      </c>
      <c r="D39" s="213"/>
      <c r="E39" s="213"/>
      <c r="F39" s="213"/>
      <c r="G39" s="214"/>
      <c r="H39" s="214"/>
      <c r="I39" s="214"/>
      <c r="J39" s="235"/>
      <c r="K39" s="236">
        <f>'Pomoćno T-2_Izvor sredstava_202'!L39</f>
        <v>0</v>
      </c>
      <c r="L39" s="237">
        <f>'Pomoćno T-2_Izvor sredstava_202'!T39</f>
        <v>0</v>
      </c>
      <c r="M39" s="238">
        <f>'Pomoćno T-2_Izvor sredstava_202'!AB39</f>
        <v>0</v>
      </c>
      <c r="N39" s="237">
        <f>'Pomoćno T-2_Izvor sredstava_202'!AJ39</f>
        <v>152641.359171755</v>
      </c>
    </row>
    <row r="40" ht="13.2" spans="1:14">
      <c r="A40" s="212" t="s">
        <v>189</v>
      </c>
      <c r="B40" s="158" t="s">
        <v>190</v>
      </c>
      <c r="C40" s="158" t="s">
        <v>139</v>
      </c>
      <c r="D40" s="213"/>
      <c r="E40" s="213"/>
      <c r="F40" s="213"/>
      <c r="G40" s="214"/>
      <c r="H40" s="214"/>
      <c r="I40" s="214"/>
      <c r="J40" s="235"/>
      <c r="K40" s="236">
        <f>'Pomoćno T-2_Izvor sredstava_202'!L40</f>
        <v>0</v>
      </c>
      <c r="L40" s="237">
        <f>'Pomoćno T-2_Izvor sredstava_202'!T40</f>
        <v>600000</v>
      </c>
      <c r="M40" s="238">
        <f>'Pomoćno T-2_Izvor sredstava_202'!AB40</f>
        <v>0</v>
      </c>
      <c r="N40" s="237">
        <f>'Pomoćno T-2_Izvor sredstava_202'!AJ40</f>
        <v>0</v>
      </c>
    </row>
    <row r="41" ht="13.2" spans="1:14">
      <c r="A41" s="212" t="s">
        <v>191</v>
      </c>
      <c r="B41" s="158" t="s">
        <v>192</v>
      </c>
      <c r="C41" s="158" t="s">
        <v>93</v>
      </c>
      <c r="D41" s="213"/>
      <c r="E41" s="213"/>
      <c r="F41" s="213"/>
      <c r="G41" s="214"/>
      <c r="H41" s="214"/>
      <c r="I41" s="214"/>
      <c r="J41" s="235"/>
      <c r="K41" s="236">
        <f>'Pomoćno T-2_Izvor sredstava_202'!L41</f>
        <v>0</v>
      </c>
      <c r="L41" s="237">
        <f>'Pomoćno T-2_Izvor sredstava_202'!T41</f>
        <v>0</v>
      </c>
      <c r="M41" s="239">
        <f>'Pomoćno T-2_Izvor sredstava_202'!AB41</f>
        <v>0</v>
      </c>
      <c r="N41" s="237">
        <f>'Pomoćno T-2_Izvor sredstava_202'!AJ41</f>
        <v>497999.999596496</v>
      </c>
    </row>
    <row r="42" ht="13.2" spans="1:14">
      <c r="A42" s="208" t="s">
        <v>193</v>
      </c>
      <c r="B42" s="209" t="s">
        <v>194</v>
      </c>
      <c r="C42" s="194"/>
      <c r="D42" s="211" t="s">
        <v>195</v>
      </c>
      <c r="E42" s="211" t="s">
        <v>196</v>
      </c>
      <c r="F42" s="210" t="s">
        <v>86</v>
      </c>
      <c r="G42" s="218">
        <v>17103</v>
      </c>
      <c r="H42" s="210">
        <v>20000</v>
      </c>
      <c r="I42" s="210">
        <v>21000</v>
      </c>
      <c r="J42" s="231">
        <v>23000</v>
      </c>
      <c r="K42" s="232">
        <f>'Pomoćno T-2_Izvor sredstava_202'!L42</f>
        <v>17255.1101672418</v>
      </c>
      <c r="L42" s="233">
        <f>'Pomoćno T-2_Izvor sredstava_202'!T42</f>
        <v>4547411.73347491</v>
      </c>
      <c r="M42" s="233">
        <f>'Pomoćno T-2_Izvor sredstava_202'!AB42</f>
        <v>1994906.25</v>
      </c>
      <c r="N42" s="234">
        <f>'Pomoćno T-2_Izvor sredstava_202'!AJ42</f>
        <v>4588208.7</v>
      </c>
    </row>
    <row r="43" ht="13.2" spans="1:14">
      <c r="A43" s="212" t="s">
        <v>197</v>
      </c>
      <c r="B43" s="158" t="s">
        <v>198</v>
      </c>
      <c r="C43" s="158" t="s">
        <v>96</v>
      </c>
      <c r="D43" s="213"/>
      <c r="E43" s="213"/>
      <c r="F43" s="213"/>
      <c r="G43" s="214"/>
      <c r="H43" s="214"/>
      <c r="I43" s="214"/>
      <c r="J43" s="235"/>
      <c r="K43" s="236">
        <f>'Pomoćno T-2_Izvor sredstava_202'!L43</f>
        <v>0</v>
      </c>
      <c r="L43" s="237">
        <f>'Pomoćno T-2_Izvor sredstava_202'!T43</f>
        <v>0</v>
      </c>
      <c r="M43" s="238">
        <f>'Pomoćno T-2_Izvor sredstava_202'!AB43</f>
        <v>1146000</v>
      </c>
      <c r="N43" s="237">
        <f>'Pomoćno T-2_Izvor sredstava_202'!AJ43</f>
        <v>1146000</v>
      </c>
    </row>
    <row r="44" ht="13.2" spans="1:14">
      <c r="A44" s="212" t="s">
        <v>199</v>
      </c>
      <c r="B44" s="158" t="s">
        <v>200</v>
      </c>
      <c r="C44" s="158" t="s">
        <v>93</v>
      </c>
      <c r="D44" s="213"/>
      <c r="E44" s="213"/>
      <c r="F44" s="213"/>
      <c r="G44" s="214"/>
      <c r="H44" s="214"/>
      <c r="I44" s="214"/>
      <c r="J44" s="235"/>
      <c r="K44" s="236">
        <f>'Pomoćno T-2_Izvor sredstava_202'!L44</f>
        <v>0</v>
      </c>
      <c r="L44" s="237">
        <f>'Pomoćno T-2_Izvor sredstava_202'!T44</f>
        <v>0</v>
      </c>
      <c r="M44" s="238">
        <f>'Pomoćno T-2_Izvor sredstava_202'!AB44</f>
        <v>848906.25</v>
      </c>
      <c r="N44" s="237">
        <f>'Pomoćno T-2_Izvor sredstava_202'!AJ44</f>
        <v>848906.25</v>
      </c>
    </row>
    <row r="45" ht="13.2" spans="1:14">
      <c r="A45" s="212" t="s">
        <v>201</v>
      </c>
      <c r="B45" s="158" t="s">
        <v>202</v>
      </c>
      <c r="C45" s="158" t="s">
        <v>139</v>
      </c>
      <c r="D45" s="213"/>
      <c r="E45" s="213"/>
      <c r="F45" s="213"/>
      <c r="G45" s="214"/>
      <c r="H45" s="214"/>
      <c r="I45" s="214"/>
      <c r="J45" s="235"/>
      <c r="K45" s="236">
        <f>'Pomoćno T-2_Izvor sredstava_202'!L45</f>
        <v>0</v>
      </c>
      <c r="L45" s="237">
        <f>'Pomoćno T-2_Izvor sredstava_202'!T45</f>
        <v>300000</v>
      </c>
      <c r="M45" s="238">
        <f>'Pomoćno T-2_Izvor sredstava_202'!AB45</f>
        <v>0</v>
      </c>
      <c r="N45" s="237">
        <f>'Pomoćno T-2_Izvor sredstava_202'!AJ45</f>
        <v>0</v>
      </c>
    </row>
    <row r="46" ht="13.2" spans="1:14">
      <c r="A46" s="212" t="s">
        <v>203</v>
      </c>
      <c r="B46" s="158" t="s">
        <v>204</v>
      </c>
      <c r="C46" s="158" t="s">
        <v>96</v>
      </c>
      <c r="D46" s="213"/>
      <c r="E46" s="213"/>
      <c r="F46" s="213"/>
      <c r="G46" s="214"/>
      <c r="H46" s="214"/>
      <c r="I46" s="214"/>
      <c r="J46" s="235"/>
      <c r="K46" s="236">
        <f>'Pomoćno T-2_Izvor sredstava_202'!L46</f>
        <v>0</v>
      </c>
      <c r="L46" s="237">
        <f>'Pomoćno T-2_Izvor sredstava_202'!T46</f>
        <v>4247411.73347491</v>
      </c>
      <c r="M46" s="238">
        <f>'Pomoćno T-2_Izvor sredstava_202'!AB46</f>
        <v>0</v>
      </c>
      <c r="N46" s="237">
        <f>'Pomoćno T-2_Izvor sredstava_202'!AJ46</f>
        <v>0</v>
      </c>
    </row>
    <row r="47" ht="13.2" spans="1:14">
      <c r="A47" s="212" t="s">
        <v>205</v>
      </c>
      <c r="B47" s="158" t="s">
        <v>206</v>
      </c>
      <c r="C47" s="158" t="s">
        <v>96</v>
      </c>
      <c r="D47" s="213"/>
      <c r="E47" s="213"/>
      <c r="F47" s="213"/>
      <c r="G47" s="214"/>
      <c r="H47" s="214"/>
      <c r="I47" s="214"/>
      <c r="J47" s="235"/>
      <c r="K47" s="236">
        <f>'Pomoćno T-2_Izvor sredstava_202'!L47</f>
        <v>0</v>
      </c>
      <c r="L47" s="237">
        <f>'Pomoćno T-2_Izvor sredstava_202'!T47</f>
        <v>0</v>
      </c>
      <c r="M47" s="238">
        <f>'Pomoćno T-2_Izvor sredstava_202'!AB47</f>
        <v>0</v>
      </c>
      <c r="N47" s="237">
        <f>'Pomoćno T-2_Izvor sredstava_202'!AJ47</f>
        <v>0</v>
      </c>
    </row>
    <row r="48" ht="13.2" spans="1:14">
      <c r="A48" s="212" t="s">
        <v>207</v>
      </c>
      <c r="B48" s="158" t="s">
        <v>208</v>
      </c>
      <c r="C48" s="158" t="s">
        <v>209</v>
      </c>
      <c r="D48" s="213"/>
      <c r="E48" s="213"/>
      <c r="F48" s="213"/>
      <c r="G48" s="214"/>
      <c r="H48" s="214"/>
      <c r="I48" s="214"/>
      <c r="J48" s="235"/>
      <c r="K48" s="236">
        <f>'Pomoćno T-2_Izvor sredstava_202'!L48</f>
        <v>0</v>
      </c>
      <c r="L48" s="237">
        <f>'Pomoćno T-2_Izvor sredstava_202'!T48</f>
        <v>0</v>
      </c>
      <c r="M48" s="238">
        <f>'Pomoćno T-2_Izvor sredstava_202'!AB48</f>
        <v>0</v>
      </c>
      <c r="N48" s="237">
        <f>'Pomoćno T-2_Izvor sredstava_202'!AJ48</f>
        <v>1893302.45</v>
      </c>
    </row>
    <row r="49" ht="13.2" spans="1:14">
      <c r="A49" s="212" t="s">
        <v>210</v>
      </c>
      <c r="B49" s="158" t="s">
        <v>211</v>
      </c>
      <c r="C49" s="158" t="s">
        <v>139</v>
      </c>
      <c r="D49" s="213"/>
      <c r="E49" s="213"/>
      <c r="F49" s="213"/>
      <c r="G49" s="214"/>
      <c r="H49" s="214"/>
      <c r="I49" s="214"/>
      <c r="J49" s="235"/>
      <c r="K49" s="236">
        <f>'Pomoćno T-2_Izvor sredstava_202'!L49</f>
        <v>0</v>
      </c>
      <c r="L49" s="237">
        <f>'Pomoćno T-2_Izvor sredstava_202'!T49</f>
        <v>0</v>
      </c>
      <c r="M49" s="238">
        <f>'Pomoćno T-2_Izvor sredstava_202'!AB49</f>
        <v>0</v>
      </c>
      <c r="N49" s="237">
        <f>'Pomoćno T-2_Izvor sredstava_202'!AJ49</f>
        <v>700000</v>
      </c>
    </row>
    <row r="50" ht="26.4" spans="1:14">
      <c r="A50" s="212" t="s">
        <v>212</v>
      </c>
      <c r="B50" s="158" t="s">
        <v>213</v>
      </c>
      <c r="C50" s="158" t="s">
        <v>214</v>
      </c>
      <c r="D50" s="213"/>
      <c r="E50" s="213"/>
      <c r="F50" s="213"/>
      <c r="G50" s="214"/>
      <c r="H50" s="214"/>
      <c r="I50" s="214"/>
      <c r="J50" s="235"/>
      <c r="K50" s="236">
        <f>'Pomoćno T-2_Izvor sredstava_202'!L50</f>
        <v>17255.1101672418</v>
      </c>
      <c r="L50" s="237">
        <f>'Pomoćno T-2_Izvor sredstava_202'!T50</f>
        <v>0</v>
      </c>
      <c r="M50" s="238">
        <f>'Pomoćno T-2_Izvor sredstava_202'!AB50</f>
        <v>0</v>
      </c>
      <c r="N50" s="237">
        <f>'Pomoćno T-2_Izvor sredstava_202'!AJ50</f>
        <v>0</v>
      </c>
    </row>
    <row r="51" ht="56" customHeight="1" spans="1:14">
      <c r="A51" s="204" t="s">
        <v>215</v>
      </c>
      <c r="B51" s="205" t="s">
        <v>216</v>
      </c>
      <c r="C51" s="194"/>
      <c r="D51" s="206" t="s">
        <v>217</v>
      </c>
      <c r="E51" s="206" t="s">
        <v>218</v>
      </c>
      <c r="F51" s="207" t="s">
        <v>219</v>
      </c>
      <c r="G51" s="207" t="s">
        <v>220</v>
      </c>
      <c r="H51" s="207" t="s">
        <v>220</v>
      </c>
      <c r="I51" s="207" t="s">
        <v>220</v>
      </c>
      <c r="J51" s="227" t="s">
        <v>221</v>
      </c>
      <c r="K51" s="228">
        <f>'Pomoćno T-2_Izvor sredstava_202'!L51</f>
        <v>0</v>
      </c>
      <c r="L51" s="229">
        <f>'Pomoćno T-2_Izvor sredstava_202'!T51</f>
        <v>15029200.9556676</v>
      </c>
      <c r="M51" s="229">
        <f>'Pomoćno T-2_Izvor sredstava_202'!AB51</f>
        <v>3971657.28696576</v>
      </c>
      <c r="N51" s="230">
        <f>'Pomoćno T-2_Izvor sredstava_202'!AJ51</f>
        <v>2322803.29174409</v>
      </c>
    </row>
    <row r="52" ht="54" customHeight="1" spans="1:14">
      <c r="A52" s="208" t="s">
        <v>222</v>
      </c>
      <c r="B52" s="209" t="s">
        <v>223</v>
      </c>
      <c r="C52" s="194"/>
      <c r="D52" s="211" t="s">
        <v>224</v>
      </c>
      <c r="E52" s="211" t="s">
        <v>224</v>
      </c>
      <c r="F52" s="210" t="s">
        <v>86</v>
      </c>
      <c r="G52" s="210">
        <v>0</v>
      </c>
      <c r="H52" s="210">
        <v>0</v>
      </c>
      <c r="I52" s="210">
        <v>1</v>
      </c>
      <c r="J52" s="231">
        <v>2</v>
      </c>
      <c r="K52" s="232">
        <f>'Pomoćno T-2_Izvor sredstava_202'!L52</f>
        <v>0</v>
      </c>
      <c r="L52" s="233">
        <f>'Pomoćno T-2_Izvor sredstava_202'!T52</f>
        <v>14972126.3604991</v>
      </c>
      <c r="M52" s="233">
        <f>'Pomoćno T-2_Izvor sredstava_202'!AB52</f>
        <v>3659277.94000531</v>
      </c>
      <c r="N52" s="234">
        <f>'Pomoćno T-2_Izvor sredstava_202'!AJ52</f>
        <v>2322803.29174409</v>
      </c>
    </row>
    <row r="53" ht="26.4" spans="1:14">
      <c r="A53" s="212" t="s">
        <v>225</v>
      </c>
      <c r="B53" s="158" t="s">
        <v>226</v>
      </c>
      <c r="C53" s="158" t="s">
        <v>96</v>
      </c>
      <c r="D53" s="213"/>
      <c r="E53" s="213"/>
      <c r="F53" s="213"/>
      <c r="G53" s="214"/>
      <c r="H53" s="214"/>
      <c r="I53" s="214"/>
      <c r="J53" s="235"/>
      <c r="K53" s="236">
        <f>'Pomoćno T-2_Izvor sredstava_202'!L53</f>
        <v>0</v>
      </c>
      <c r="L53" s="237">
        <f>'Pomoćno T-2_Izvor sredstava_202'!T53</f>
        <v>0</v>
      </c>
      <c r="M53" s="238">
        <f>'Pomoćno T-2_Izvor sredstava_202'!AB53</f>
        <v>1659145.20838864</v>
      </c>
      <c r="N53" s="237">
        <f>'Pomoćno T-2_Izvor sredstava_202'!AJ53</f>
        <v>2322803.29174409</v>
      </c>
    </row>
    <row r="54" ht="26.4" spans="1:14">
      <c r="A54" s="212" t="s">
        <v>227</v>
      </c>
      <c r="B54" s="158" t="s">
        <v>228</v>
      </c>
      <c r="C54" s="158" t="s">
        <v>229</v>
      </c>
      <c r="D54" s="213"/>
      <c r="E54" s="213"/>
      <c r="F54" s="213"/>
      <c r="G54" s="214"/>
      <c r="H54" s="214"/>
      <c r="I54" s="214"/>
      <c r="J54" s="235"/>
      <c r="K54" s="236">
        <f>'Pomoćno T-2_Izvor sredstava_202'!L54</f>
        <v>0</v>
      </c>
      <c r="L54" s="237">
        <f>'Pomoćno T-2_Izvor sredstava_202'!T54</f>
        <v>14972126.3604991</v>
      </c>
      <c r="M54" s="238">
        <f>'Pomoćno T-2_Izvor sredstava_202'!AB54</f>
        <v>0</v>
      </c>
      <c r="N54" s="237">
        <f>'Pomoćno T-2_Izvor sredstava_202'!AJ54</f>
        <v>0</v>
      </c>
    </row>
    <row r="55" ht="13.2" spans="1:14">
      <c r="A55" s="212" t="s">
        <v>230</v>
      </c>
      <c r="B55" s="158" t="s">
        <v>231</v>
      </c>
      <c r="C55" s="158" t="s">
        <v>139</v>
      </c>
      <c r="D55" s="213"/>
      <c r="E55" s="213"/>
      <c r="F55" s="213"/>
      <c r="G55" s="214"/>
      <c r="H55" s="214"/>
      <c r="I55" s="214"/>
      <c r="J55" s="235"/>
      <c r="K55" s="236">
        <f>'Pomoćno T-2_Izvor sredstava_202'!L55</f>
        <v>0</v>
      </c>
      <c r="L55" s="237">
        <f>'Pomoćno T-2_Izvor sredstava_202'!T55</f>
        <v>0</v>
      </c>
      <c r="M55" s="238">
        <f>'Pomoćno T-2_Izvor sredstava_202'!AB55</f>
        <v>0</v>
      </c>
      <c r="N55" s="237">
        <f>'Pomoćno T-2_Izvor sredstava_202'!AJ55</f>
        <v>0</v>
      </c>
    </row>
    <row r="56" ht="13.2" spans="1:14">
      <c r="A56" s="212" t="s">
        <v>232</v>
      </c>
      <c r="B56" s="158" t="s">
        <v>233</v>
      </c>
      <c r="C56" s="158" t="s">
        <v>139</v>
      </c>
      <c r="D56" s="213"/>
      <c r="E56" s="213"/>
      <c r="F56" s="213"/>
      <c r="G56" s="214"/>
      <c r="H56" s="214"/>
      <c r="I56" s="214"/>
      <c r="J56" s="235"/>
      <c r="K56" s="236">
        <f>'Pomoćno T-2_Izvor sredstava_202'!L56</f>
        <v>0</v>
      </c>
      <c r="L56" s="237">
        <f>'Pomoćno T-2_Izvor sredstava_202'!T56</f>
        <v>0</v>
      </c>
      <c r="M56" s="238">
        <f>'Pomoćno T-2_Izvor sredstava_202'!AB56</f>
        <v>0</v>
      </c>
      <c r="N56" s="237">
        <f>'Pomoćno T-2_Izvor sredstava_202'!AJ56</f>
        <v>0</v>
      </c>
    </row>
    <row r="57" ht="26.4" spans="1:14">
      <c r="A57" s="212" t="s">
        <v>234</v>
      </c>
      <c r="B57" s="158" t="s">
        <v>235</v>
      </c>
      <c r="C57" s="158" t="s">
        <v>236</v>
      </c>
      <c r="D57" s="213"/>
      <c r="E57" s="213"/>
      <c r="F57" s="213"/>
      <c r="G57" s="214"/>
      <c r="H57" s="214"/>
      <c r="I57" s="214"/>
      <c r="J57" s="235"/>
      <c r="K57" s="236">
        <f>'Pomoćno T-2_Izvor sredstava_202'!L57</f>
        <v>0</v>
      </c>
      <c r="L57" s="237">
        <f>'Pomoćno T-2_Izvor sredstava_202'!T57</f>
        <v>0</v>
      </c>
      <c r="M57" s="238">
        <f>'Pomoćno T-2_Izvor sredstava_202'!AB57</f>
        <v>2000132.73161667</v>
      </c>
      <c r="N57" s="237">
        <f>'Pomoćno T-2_Izvor sredstava_202'!AJ57</f>
        <v>0</v>
      </c>
    </row>
    <row r="58" ht="26.4" spans="1:14">
      <c r="A58" s="208" t="s">
        <v>237</v>
      </c>
      <c r="B58" s="209" t="s">
        <v>238</v>
      </c>
      <c r="C58" s="194"/>
      <c r="D58" s="210" t="s">
        <v>239</v>
      </c>
      <c r="E58" s="211" t="s">
        <v>240</v>
      </c>
      <c r="F58" s="210" t="s">
        <v>86</v>
      </c>
      <c r="G58" s="210">
        <v>0</v>
      </c>
      <c r="H58" s="210">
        <v>2</v>
      </c>
      <c r="I58" s="210">
        <v>2</v>
      </c>
      <c r="J58" s="231">
        <v>2</v>
      </c>
      <c r="K58" s="232">
        <f>'Pomoćno T-2_Izvor sredstava_202'!L58</f>
        <v>0</v>
      </c>
      <c r="L58" s="233">
        <f>'Pomoćno T-2_Izvor sredstava_202'!T58</f>
        <v>57074.5951685692</v>
      </c>
      <c r="M58" s="233">
        <f>'Pomoćno T-2_Izvor sredstava_202'!AB58</f>
        <v>312379.346960446</v>
      </c>
      <c r="N58" s="234">
        <f>'Pomoćno T-2_Izvor sredstava_202'!AJ58</f>
        <v>0</v>
      </c>
    </row>
    <row r="59" ht="26.4" spans="1:14">
      <c r="A59" s="212" t="s">
        <v>241</v>
      </c>
      <c r="B59" s="158" t="s">
        <v>242</v>
      </c>
      <c r="C59" s="158" t="s">
        <v>236</v>
      </c>
      <c r="D59" s="213"/>
      <c r="E59" s="213"/>
      <c r="F59" s="213"/>
      <c r="G59" s="214"/>
      <c r="H59" s="214"/>
      <c r="I59" s="214"/>
      <c r="J59" s="235"/>
      <c r="K59" s="236">
        <f>'Pomoćno T-2_Izvor sredstava_202'!L59</f>
        <v>0</v>
      </c>
      <c r="L59" s="237">
        <f>'Pomoćno T-2_Izvor sredstava_202'!T59</f>
        <v>0</v>
      </c>
      <c r="M59" s="238">
        <f>'Pomoćno T-2_Izvor sredstava_202'!AB59</f>
        <v>312379.346960446</v>
      </c>
      <c r="N59" s="237">
        <f>'Pomoćno T-2_Izvor sredstava_202'!AJ59</f>
        <v>0</v>
      </c>
    </row>
    <row r="60" ht="39.6" spans="1:14">
      <c r="A60" s="212" t="s">
        <v>243</v>
      </c>
      <c r="B60" s="158" t="s">
        <v>244</v>
      </c>
      <c r="C60" s="158" t="s">
        <v>188</v>
      </c>
      <c r="D60" s="213"/>
      <c r="E60" s="213"/>
      <c r="F60" s="213"/>
      <c r="G60" s="214"/>
      <c r="H60" s="214"/>
      <c r="I60" s="214"/>
      <c r="J60" s="235"/>
      <c r="K60" s="236">
        <f>'Pomoćno T-2_Izvor sredstava_202'!L60</f>
        <v>0</v>
      </c>
      <c r="L60" s="237">
        <f>'Pomoćno T-2_Izvor sredstava_202'!T60</f>
        <v>57074.5951685692</v>
      </c>
      <c r="M60" s="238">
        <f>'Pomoćno T-2_Izvor sredstava_202'!AB60</f>
        <v>0</v>
      </c>
      <c r="N60" s="237">
        <f>'Pomoćno T-2_Izvor sredstava_202'!AJ60</f>
        <v>0</v>
      </c>
    </row>
    <row r="61" ht="53" customHeight="1" spans="1:14">
      <c r="A61" s="204" t="s">
        <v>245</v>
      </c>
      <c r="B61" s="205" t="s">
        <v>246</v>
      </c>
      <c r="C61" s="194"/>
      <c r="D61" s="206" t="s">
        <v>247</v>
      </c>
      <c r="E61" s="206" t="s">
        <v>248</v>
      </c>
      <c r="F61" s="207" t="s">
        <v>86</v>
      </c>
      <c r="G61" s="207">
        <v>6</v>
      </c>
      <c r="H61" s="207">
        <v>6</v>
      </c>
      <c r="I61" s="207">
        <v>8</v>
      </c>
      <c r="J61" s="227">
        <v>9</v>
      </c>
      <c r="K61" s="228">
        <f>'Pomoćno T-2_Izvor sredstava_202'!L61</f>
        <v>0</v>
      </c>
      <c r="L61" s="229">
        <f>'Pomoćno T-2_Izvor sredstava_202'!T61</f>
        <v>278736.395009291</v>
      </c>
      <c r="M61" s="229">
        <f>'Pomoćno T-2_Izvor sredstava_202'!AB61</f>
        <v>4665517.03067428</v>
      </c>
      <c r="N61" s="230">
        <f>'Pomoćno T-2_Izvor sredstava_202'!AJ61</f>
        <v>2521942.90006637</v>
      </c>
    </row>
    <row r="62" ht="40" customHeight="1" spans="1:14">
      <c r="A62" s="208" t="s">
        <v>249</v>
      </c>
      <c r="B62" s="209" t="s">
        <v>250</v>
      </c>
      <c r="C62" s="194"/>
      <c r="D62" s="211" t="s">
        <v>251</v>
      </c>
      <c r="E62" s="211" t="s">
        <v>252</v>
      </c>
      <c r="F62" s="210" t="s">
        <v>86</v>
      </c>
      <c r="G62" s="210">
        <v>0</v>
      </c>
      <c r="H62" s="210">
        <v>0</v>
      </c>
      <c r="I62" s="210">
        <v>2</v>
      </c>
      <c r="J62" s="231">
        <v>3</v>
      </c>
      <c r="K62" s="232">
        <f>'Pomoćno T-2_Izvor sredstava_202'!L62</f>
        <v>0</v>
      </c>
      <c r="L62" s="233">
        <f>'Pomoćno T-2_Izvor sredstava_202'!T62</f>
        <v>278736.395009291</v>
      </c>
      <c r="M62" s="233">
        <f>'Pomoćno T-2_Izvor sredstava_202'!AB62</f>
        <v>4665517.03067428</v>
      </c>
      <c r="N62" s="234">
        <f>'Pomoćno T-2_Izvor sredstava_202'!AJ62</f>
        <v>2521942.90006637</v>
      </c>
    </row>
    <row r="63" ht="13.2" spans="1:14">
      <c r="A63" s="212" t="s">
        <v>253</v>
      </c>
      <c r="B63" s="158" t="s">
        <v>254</v>
      </c>
      <c r="C63" s="158" t="s">
        <v>96</v>
      </c>
      <c r="D63" s="213"/>
      <c r="E63" s="213"/>
      <c r="F63" s="213"/>
      <c r="G63" s="214"/>
      <c r="H63" s="214"/>
      <c r="I63" s="214"/>
      <c r="J63" s="235"/>
      <c r="K63" s="236">
        <f>'Pomoćno T-2_Izvor sredstava_202'!L63</f>
        <v>0</v>
      </c>
      <c r="L63" s="237">
        <f>'Pomoćno T-2_Izvor sredstava_202'!T63</f>
        <v>0</v>
      </c>
      <c r="M63" s="238">
        <f>'Pomoćno T-2_Izvor sredstava_202'!AB63</f>
        <v>0</v>
      </c>
      <c r="N63" s="237">
        <f>'Pomoćno T-2_Izvor sredstava_202'!AJ63</f>
        <v>1327316.16671091</v>
      </c>
    </row>
    <row r="64" ht="13.2" spans="1:14">
      <c r="A64" s="212" t="s">
        <v>255</v>
      </c>
      <c r="B64" s="158" t="s">
        <v>256</v>
      </c>
      <c r="C64" s="158" t="s">
        <v>96</v>
      </c>
      <c r="D64" s="213"/>
      <c r="E64" s="213"/>
      <c r="F64" s="213"/>
      <c r="G64" s="214"/>
      <c r="H64" s="214"/>
      <c r="I64" s="214"/>
      <c r="J64" s="235"/>
      <c r="K64" s="236">
        <f>'Pomoćno T-2_Izvor sredstava_202'!L64</f>
        <v>0</v>
      </c>
      <c r="L64" s="237">
        <f>'Pomoćno T-2_Izvor sredstava_202'!T64</f>
        <v>0</v>
      </c>
      <c r="M64" s="238">
        <f>'Pomoćno T-2_Izvor sredstava_202'!AB64</f>
        <v>4134548.38067428</v>
      </c>
      <c r="N64" s="237">
        <f>'Pomoćno T-2_Izvor sredstava_202'!AJ64</f>
        <v>0</v>
      </c>
    </row>
    <row r="65" ht="13.2" spans="1:14">
      <c r="A65" s="212" t="s">
        <v>257</v>
      </c>
      <c r="B65" s="158" t="s">
        <v>258</v>
      </c>
      <c r="C65" s="158" t="s">
        <v>139</v>
      </c>
      <c r="D65" s="213"/>
      <c r="E65" s="213"/>
      <c r="F65" s="213"/>
      <c r="G65" s="214"/>
      <c r="H65" s="214"/>
      <c r="I65" s="214"/>
      <c r="J65" s="235"/>
      <c r="K65" s="236">
        <f>'Pomoćno T-2_Izvor sredstava_202'!L65</f>
        <v>0</v>
      </c>
      <c r="L65" s="237">
        <f>'Pomoćno T-2_Izvor sredstava_202'!T65</f>
        <v>0</v>
      </c>
      <c r="M65" s="238">
        <f>'Pomoćno T-2_Izvor sredstava_202'!AB65</f>
        <v>0</v>
      </c>
      <c r="N65" s="237">
        <f>'Pomoćno T-2_Izvor sredstava_202'!AJ65</f>
        <v>663658.083355455</v>
      </c>
    </row>
    <row r="66" ht="13.2" spans="1:14">
      <c r="A66" s="212" t="s">
        <v>259</v>
      </c>
      <c r="B66" s="158" t="s">
        <v>260</v>
      </c>
      <c r="C66" s="158" t="s">
        <v>139</v>
      </c>
      <c r="D66" s="213"/>
      <c r="E66" s="213"/>
      <c r="F66" s="213"/>
      <c r="G66" s="214"/>
      <c r="H66" s="214"/>
      <c r="I66" s="214"/>
      <c r="J66" s="235"/>
      <c r="K66" s="236">
        <f>'Pomoćno T-2_Izvor sredstava_202'!L66</f>
        <v>0</v>
      </c>
      <c r="L66" s="237">
        <f>'Pomoćno T-2_Izvor sredstava_202'!T66</f>
        <v>278736.395009291</v>
      </c>
      <c r="M66" s="238">
        <f>'Pomoćno T-2_Izvor sredstava_202'!AB66</f>
        <v>0</v>
      </c>
      <c r="N66" s="237">
        <f>'Pomoćno T-2_Izvor sredstava_202'!AJ66</f>
        <v>0</v>
      </c>
    </row>
    <row r="67" ht="13.2" spans="1:14">
      <c r="A67" s="212" t="s">
        <v>261</v>
      </c>
      <c r="B67" s="158" t="s">
        <v>262</v>
      </c>
      <c r="C67" s="158" t="s">
        <v>96</v>
      </c>
      <c r="D67" s="213"/>
      <c r="E67" s="213"/>
      <c r="F67" s="213"/>
      <c r="G67" s="214"/>
      <c r="H67" s="214"/>
      <c r="I67" s="214"/>
      <c r="J67" s="235"/>
      <c r="K67" s="236">
        <f>'Pomoćno T-2_Izvor sredstava_202'!L67</f>
        <v>0</v>
      </c>
      <c r="L67" s="237">
        <f>'Pomoćno T-2_Izvor sredstava_202'!T67</f>
        <v>0</v>
      </c>
      <c r="M67" s="238">
        <f>'Pomoćno T-2_Izvor sredstava_202'!AB67</f>
        <v>530968.65</v>
      </c>
      <c r="N67" s="237">
        <f>'Pomoćno T-2_Izvor sredstava_202'!AJ67</f>
        <v>530968.65</v>
      </c>
    </row>
    <row r="68" ht="43.5" customHeight="1" spans="1:14">
      <c r="A68" s="204" t="s">
        <v>263</v>
      </c>
      <c r="B68" s="205" t="s">
        <v>264</v>
      </c>
      <c r="C68" s="194"/>
      <c r="D68" s="206" t="s">
        <v>265</v>
      </c>
      <c r="E68" s="206" t="s">
        <v>266</v>
      </c>
      <c r="F68" s="207" t="s">
        <v>219</v>
      </c>
      <c r="G68" s="207" t="s">
        <v>267</v>
      </c>
      <c r="H68" s="240">
        <v>0.29</v>
      </c>
      <c r="I68" s="240">
        <v>0.3</v>
      </c>
      <c r="J68" s="245">
        <v>0.32</v>
      </c>
      <c r="K68" s="228">
        <f>'Pomoćno T-2_Izvor sredstava_202'!L68</f>
        <v>2170007.58428458</v>
      </c>
      <c r="L68" s="229">
        <f>'Pomoćno T-2_Izvor sredstava_202'!T68</f>
        <v>10833282.6201221</v>
      </c>
      <c r="M68" s="229">
        <f>'Pomoćno T-2_Izvor sredstava_202'!AB68</f>
        <v>0</v>
      </c>
      <c r="N68" s="230">
        <f>'Pomoćno T-2_Izvor sredstava_202'!AJ68</f>
        <v>0</v>
      </c>
    </row>
    <row r="69" ht="39" customHeight="1" spans="1:14">
      <c r="A69" s="208" t="s">
        <v>268</v>
      </c>
      <c r="B69" s="209" t="s">
        <v>269</v>
      </c>
      <c r="C69" s="194"/>
      <c r="D69" s="211" t="s">
        <v>270</v>
      </c>
      <c r="E69" s="211" t="s">
        <v>271</v>
      </c>
      <c r="F69" s="210" t="s">
        <v>219</v>
      </c>
      <c r="G69" s="210" t="s">
        <v>272</v>
      </c>
      <c r="H69" s="210">
        <v>5</v>
      </c>
      <c r="I69" s="210" t="s">
        <v>273</v>
      </c>
      <c r="J69" s="231">
        <v>6</v>
      </c>
      <c r="K69" s="232">
        <f>'Pomoćno T-2_Izvor sredstava_202'!L69</f>
        <v>2170007.58428458</v>
      </c>
      <c r="L69" s="233">
        <f>'Pomoćno T-2_Izvor sredstava_202'!T69</f>
        <v>10833282.6201221</v>
      </c>
      <c r="M69" s="233">
        <f>'Pomoćno T-2_Izvor sredstava_202'!AB69</f>
        <v>0</v>
      </c>
      <c r="N69" s="234">
        <f>'Pomoćno T-2_Izvor sredstava_202'!AJ69</f>
        <v>0</v>
      </c>
    </row>
    <row r="70" ht="26.4" spans="1:14">
      <c r="A70" s="212" t="s">
        <v>274</v>
      </c>
      <c r="B70" s="158" t="s">
        <v>275</v>
      </c>
      <c r="C70" s="158" t="s">
        <v>96</v>
      </c>
      <c r="D70" s="213"/>
      <c r="E70" s="213"/>
      <c r="F70" s="213"/>
      <c r="G70" s="214"/>
      <c r="H70" s="214"/>
      <c r="I70" s="214"/>
      <c r="J70" s="235"/>
      <c r="K70" s="236">
        <f>'Pomoćno T-2_Izvor sredstava_202'!L70</f>
        <v>2170007.58428458</v>
      </c>
      <c r="L70" s="237">
        <f>'Pomoćno T-2_Izvor sredstava_202'!T70</f>
        <v>10833282.6201221</v>
      </c>
      <c r="M70" s="238">
        <f>'Pomoćno T-2_Izvor sredstava_202'!AB70</f>
        <v>0</v>
      </c>
      <c r="N70" s="237">
        <f>'Pomoćno T-2_Izvor sredstava_202'!AJ70</f>
        <v>0</v>
      </c>
    </row>
    <row r="71" ht="44.25" customHeight="1" spans="1:14">
      <c r="A71" s="204" t="s">
        <v>276</v>
      </c>
      <c r="B71" s="205" t="s">
        <v>277</v>
      </c>
      <c r="C71" s="194"/>
      <c r="D71" s="206" t="s">
        <v>278</v>
      </c>
      <c r="E71" s="206" t="s">
        <v>279</v>
      </c>
      <c r="F71" s="207" t="s">
        <v>280</v>
      </c>
      <c r="G71" s="207">
        <v>25</v>
      </c>
      <c r="H71" s="207">
        <v>26</v>
      </c>
      <c r="I71" s="207">
        <v>27</v>
      </c>
      <c r="J71" s="227">
        <v>28</v>
      </c>
      <c r="K71" s="228">
        <f>'Pomoćno T-2_Izvor sredstava_202'!L71</f>
        <v>0</v>
      </c>
      <c r="L71" s="229">
        <f>'Pomoćno T-2_Izvor sredstava_202'!T71</f>
        <v>265463.233342182</v>
      </c>
      <c r="M71" s="229">
        <f>'Pomoćno T-2_Izvor sredstava_202'!AB71</f>
        <v>331829.041677728</v>
      </c>
      <c r="N71" s="230">
        <f>'Pomoćno T-2_Izvor sredstava_202'!AJ71</f>
        <v>3169989.40801699</v>
      </c>
    </row>
    <row r="72" ht="28.5" customHeight="1" spans="1:14">
      <c r="A72" s="208" t="s">
        <v>281</v>
      </c>
      <c r="B72" s="209" t="s">
        <v>282</v>
      </c>
      <c r="C72" s="194"/>
      <c r="D72" s="211" t="s">
        <v>283</v>
      </c>
      <c r="E72" s="211" t="s">
        <v>284</v>
      </c>
      <c r="F72" s="210" t="s">
        <v>86</v>
      </c>
      <c r="G72" s="210">
        <v>0</v>
      </c>
      <c r="H72" s="210">
        <v>100</v>
      </c>
      <c r="I72" s="210">
        <v>200</v>
      </c>
      <c r="J72" s="231">
        <v>300</v>
      </c>
      <c r="K72" s="232">
        <f>'Pomoćno T-2_Izvor sredstava_202'!L72</f>
        <v>0</v>
      </c>
      <c r="L72" s="233">
        <f>'Pomoćno T-2_Izvor sredstava_202'!T72</f>
        <v>0</v>
      </c>
      <c r="M72" s="233">
        <f>'Pomoćno T-2_Izvor sredstava_202'!AB72</f>
        <v>0</v>
      </c>
      <c r="N72" s="234">
        <f>'Pomoćno T-2_Izvor sredstava_202'!AJ72</f>
        <v>1990974.25006637</v>
      </c>
    </row>
    <row r="73" ht="13.2" spans="1:14">
      <c r="A73" s="212" t="s">
        <v>285</v>
      </c>
      <c r="B73" s="158" t="s">
        <v>286</v>
      </c>
      <c r="C73" s="158" t="s">
        <v>287</v>
      </c>
      <c r="D73" s="213"/>
      <c r="E73" s="213"/>
      <c r="F73" s="213"/>
      <c r="G73" s="214"/>
      <c r="H73" s="214"/>
      <c r="I73" s="214"/>
      <c r="J73" s="235"/>
      <c r="K73" s="236">
        <f>'Pomoćno T-2_Izvor sredstava_202'!L73</f>
        <v>0</v>
      </c>
      <c r="L73" s="237">
        <f>'Pomoćno T-2_Izvor sredstava_202'!T73</f>
        <v>0</v>
      </c>
      <c r="M73" s="238">
        <f>'Pomoćno T-2_Izvor sredstava_202'!AB73</f>
        <v>0</v>
      </c>
      <c r="N73" s="237">
        <f>'Pomoćno T-2_Izvor sredstava_202'!AJ73</f>
        <v>0</v>
      </c>
    </row>
    <row r="74" ht="26.4" spans="1:14">
      <c r="A74" s="212" t="s">
        <v>288</v>
      </c>
      <c r="B74" s="158" t="s">
        <v>289</v>
      </c>
      <c r="C74" s="158"/>
      <c r="D74" s="213"/>
      <c r="E74" s="213"/>
      <c r="F74" s="213"/>
      <c r="G74" s="214"/>
      <c r="H74" s="214"/>
      <c r="I74" s="214"/>
      <c r="J74" s="235"/>
      <c r="K74" s="236">
        <f>'Pomoćno T-2_Izvor sredstava_202'!L74</f>
        <v>0</v>
      </c>
      <c r="L74" s="237">
        <f>'Pomoćno T-2_Izvor sredstava_202'!T74</f>
        <v>0</v>
      </c>
      <c r="M74" s="238">
        <f>'Pomoćno T-2_Izvor sredstava_202'!AB74</f>
        <v>0</v>
      </c>
      <c r="N74" s="237">
        <f>'Pomoćno T-2_Izvor sredstava_202'!AJ74</f>
        <v>1990974.25006637</v>
      </c>
    </row>
    <row r="75" ht="26.4" spans="1:14">
      <c r="A75" s="212" t="s">
        <v>290</v>
      </c>
      <c r="B75" s="158" t="s">
        <v>291</v>
      </c>
      <c r="C75" s="158"/>
      <c r="D75" s="213"/>
      <c r="E75" s="213"/>
      <c r="F75" s="213"/>
      <c r="G75" s="214"/>
      <c r="H75" s="214"/>
      <c r="I75" s="214"/>
      <c r="J75" s="235"/>
      <c r="K75" s="236">
        <f>'Pomoćno T-2_Izvor sredstava_202'!L75</f>
        <v>0</v>
      </c>
      <c r="L75" s="237">
        <f>'Pomoćno T-2_Izvor sredstava_202'!T75</f>
        <v>0</v>
      </c>
      <c r="M75" s="238">
        <f>'Pomoćno T-2_Izvor sredstava_202'!AB75</f>
        <v>0</v>
      </c>
      <c r="N75" s="237">
        <f>'Pomoćno T-2_Izvor sredstava_202'!AJ75</f>
        <v>0</v>
      </c>
    </row>
    <row r="76" ht="30" customHeight="1" spans="1:14">
      <c r="A76" s="208" t="s">
        <v>292</v>
      </c>
      <c r="B76" s="209" t="s">
        <v>293</v>
      </c>
      <c r="C76" s="194"/>
      <c r="D76" s="211" t="s">
        <v>294</v>
      </c>
      <c r="E76" s="211" t="s">
        <v>295</v>
      </c>
      <c r="F76" s="210" t="s">
        <v>86</v>
      </c>
      <c r="G76" s="210">
        <v>0</v>
      </c>
      <c r="H76" s="210">
        <v>1</v>
      </c>
      <c r="I76" s="210">
        <v>1</v>
      </c>
      <c r="J76" s="231">
        <v>1</v>
      </c>
      <c r="K76" s="232">
        <f>'Pomoćno T-2_Izvor sredstava_202'!L76</f>
        <v>0</v>
      </c>
      <c r="L76" s="233">
        <f>'Pomoćno T-2_Izvor sredstava_202'!T76</f>
        <v>265463.233342182</v>
      </c>
      <c r="M76" s="233">
        <f>'Pomoćno T-2_Izvor sredstava_202'!AB76</f>
        <v>331829.041677728</v>
      </c>
      <c r="N76" s="234">
        <f>'Pomoćno T-2_Izvor sredstava_202'!AJ76</f>
        <v>1179015.15795062</v>
      </c>
    </row>
    <row r="77" ht="13.2" spans="1:14">
      <c r="A77" s="212" t="s">
        <v>296</v>
      </c>
      <c r="B77" s="158" t="s">
        <v>297</v>
      </c>
      <c r="C77" s="158" t="s">
        <v>96</v>
      </c>
      <c r="D77" s="213"/>
      <c r="E77" s="213"/>
      <c r="F77" s="213"/>
      <c r="G77" s="214"/>
      <c r="H77" s="214"/>
      <c r="I77" s="214"/>
      <c r="J77" s="235"/>
      <c r="K77" s="236">
        <f>'Pomoćno T-2_Izvor sredstava_202'!L77</f>
        <v>0</v>
      </c>
      <c r="L77" s="237">
        <f>'Pomoćno T-2_Izvor sredstava_202'!T77</f>
        <v>0</v>
      </c>
      <c r="M77" s="238">
        <f>'Pomoćno T-2_Izvor sredstava_202'!AB77</f>
        <v>0</v>
      </c>
      <c r="N77" s="237">
        <f>'Pomoćno T-2_Izvor sredstava_202'!AJ77</f>
        <v>1179015.15795062</v>
      </c>
    </row>
    <row r="78" ht="13.2" spans="1:14">
      <c r="A78" s="212" t="s">
        <v>298</v>
      </c>
      <c r="B78" s="158" t="s">
        <v>297</v>
      </c>
      <c r="C78" s="158" t="s">
        <v>139</v>
      </c>
      <c r="D78" s="213"/>
      <c r="E78" s="213"/>
      <c r="F78" s="213"/>
      <c r="G78" s="214"/>
      <c r="H78" s="214"/>
      <c r="I78" s="214"/>
      <c r="J78" s="235"/>
      <c r="K78" s="236">
        <f>'Pomoćno T-2_Izvor sredstava_202'!L78</f>
        <v>0</v>
      </c>
      <c r="L78" s="237">
        <f>'Pomoćno T-2_Izvor sredstava_202'!T78</f>
        <v>265463.233342182</v>
      </c>
      <c r="M78" s="238">
        <f>'Pomoćno T-2_Izvor sredstava_202'!AB78</f>
        <v>0</v>
      </c>
      <c r="N78" s="237">
        <f>'Pomoćno T-2_Izvor sredstava_202'!AJ78</f>
        <v>0</v>
      </c>
    </row>
    <row r="79" ht="13.2" spans="1:14">
      <c r="A79" s="212" t="s">
        <v>299</v>
      </c>
      <c r="B79" s="158" t="s">
        <v>300</v>
      </c>
      <c r="C79" s="158" t="s">
        <v>139</v>
      </c>
      <c r="D79" s="213"/>
      <c r="E79" s="213"/>
      <c r="F79" s="213"/>
      <c r="G79" s="214"/>
      <c r="H79" s="214"/>
      <c r="I79" s="246"/>
      <c r="J79" s="235"/>
      <c r="K79" s="236">
        <f>'Pomoćno T-2_Izvor sredstava_202'!L79</f>
        <v>0</v>
      </c>
      <c r="L79" s="237">
        <f>'Pomoćno T-2_Izvor sredstava_202'!T79</f>
        <v>0</v>
      </c>
      <c r="M79" s="238">
        <f>'Pomoćno T-2_Izvor sredstava_202'!AB79</f>
        <v>331829.041677728</v>
      </c>
      <c r="N79" s="237">
        <f>'Pomoćno T-2_Izvor sredstava_202'!AJ79</f>
        <v>0</v>
      </c>
    </row>
    <row r="80" ht="60" customHeight="1" spans="1:14">
      <c r="A80" s="204" t="s">
        <v>301</v>
      </c>
      <c r="B80" s="205" t="s">
        <v>302</v>
      </c>
      <c r="C80" s="194"/>
      <c r="D80" s="206" t="s">
        <v>303</v>
      </c>
      <c r="E80" s="206" t="s">
        <v>304</v>
      </c>
      <c r="F80" s="207" t="s">
        <v>86</v>
      </c>
      <c r="G80" s="241">
        <v>11576</v>
      </c>
      <c r="H80" s="241">
        <v>11576</v>
      </c>
      <c r="I80" s="247">
        <v>11576</v>
      </c>
      <c r="J80" s="248">
        <v>11576</v>
      </c>
      <c r="K80" s="228">
        <f>'Pomoćno T-2_Izvor sredstava_202'!L80</f>
        <v>0</v>
      </c>
      <c r="L80" s="229">
        <f>'Pomoćno T-2_Izvor sredstava_202'!T80</f>
        <v>0</v>
      </c>
      <c r="M80" s="229">
        <f>'Pomoćno T-2_Izvor sredstava_202'!AB80</f>
        <v>453499.690292894</v>
      </c>
      <c r="N80" s="230">
        <f>'Pomoćno T-2_Izvor sredstava_202'!AJ80</f>
        <v>0</v>
      </c>
    </row>
    <row r="81" ht="34" customHeight="1" spans="1:14">
      <c r="A81" s="208" t="s">
        <v>305</v>
      </c>
      <c r="B81" s="209" t="s">
        <v>306</v>
      </c>
      <c r="C81" s="194"/>
      <c r="D81" s="211" t="s">
        <v>307</v>
      </c>
      <c r="E81" s="211" t="s">
        <v>308</v>
      </c>
      <c r="F81" s="210" t="s">
        <v>86</v>
      </c>
      <c r="G81" s="210">
        <v>0</v>
      </c>
      <c r="H81" s="210">
        <v>0</v>
      </c>
      <c r="I81" s="249">
        <v>1</v>
      </c>
      <c r="J81" s="231">
        <v>2</v>
      </c>
      <c r="K81" s="232">
        <f>'Pomoćno T-2_Izvor sredstava_202'!L81</f>
        <v>0</v>
      </c>
      <c r="L81" s="233">
        <f>'Pomoćno T-2_Izvor sredstava_202'!T81</f>
        <v>0</v>
      </c>
      <c r="M81" s="233">
        <f>'Pomoćno T-2_Izvor sredstava_202'!AB81</f>
        <v>453499.690292894</v>
      </c>
      <c r="N81" s="234">
        <f>'Pomoćno T-2_Izvor sredstava_202'!AJ81</f>
        <v>0</v>
      </c>
    </row>
    <row r="82" ht="13.2" spans="1:14">
      <c r="A82" s="212" t="s">
        <v>309</v>
      </c>
      <c r="B82" s="158" t="s">
        <v>310</v>
      </c>
      <c r="C82" s="158" t="s">
        <v>96</v>
      </c>
      <c r="D82" s="213"/>
      <c r="E82" s="213"/>
      <c r="F82" s="213"/>
      <c r="G82" s="214"/>
      <c r="H82" s="214"/>
      <c r="I82" s="214"/>
      <c r="J82" s="235"/>
      <c r="K82" s="236">
        <f>'Pomoćno T-2_Izvor sredstava_202'!L82</f>
        <v>0</v>
      </c>
      <c r="L82" s="237">
        <f>'Pomoćno T-2_Izvor sredstava_202'!T82</f>
        <v>0</v>
      </c>
      <c r="M82" s="238">
        <f>'Pomoćno T-2_Izvor sredstava_202'!AB82</f>
        <v>696840.987523228</v>
      </c>
      <c r="N82" s="237">
        <f>'Pomoćno T-2_Izvor sredstava_202'!AJ82</f>
        <v>0</v>
      </c>
    </row>
    <row r="83" ht="26.4" spans="1:14">
      <c r="A83" s="212" t="s">
        <v>311</v>
      </c>
      <c r="B83" s="158" t="s">
        <v>312</v>
      </c>
      <c r="C83" s="158" t="s">
        <v>313</v>
      </c>
      <c r="D83" s="213"/>
      <c r="E83" s="213"/>
      <c r="F83" s="213"/>
      <c r="G83" s="214"/>
      <c r="H83" s="214"/>
      <c r="I83" s="214"/>
      <c r="J83" s="235"/>
      <c r="K83" s="236">
        <f>'Pomoćno T-2_Izvor sredstava_202'!L83</f>
        <v>0</v>
      </c>
      <c r="L83" s="237">
        <f>'Pomoćno T-2_Izvor sredstava_202'!T83</f>
        <v>0</v>
      </c>
      <c r="M83" s="238">
        <f>'Pomoćno T-2_Izvor sredstava_202'!AB83</f>
        <v>663658.083355455</v>
      </c>
      <c r="N83" s="237">
        <f>'Pomoćno T-2_Izvor sredstava_202'!AJ83</f>
        <v>0</v>
      </c>
    </row>
    <row r="84" ht="39.6" spans="1:14">
      <c r="A84" s="212" t="s">
        <v>314</v>
      </c>
      <c r="B84" s="158" t="s">
        <v>315</v>
      </c>
      <c r="C84" s="158" t="s">
        <v>188</v>
      </c>
      <c r="D84" s="213"/>
      <c r="E84" s="213"/>
      <c r="F84" s="213"/>
      <c r="G84" s="214"/>
      <c r="H84" s="214"/>
      <c r="I84" s="214"/>
      <c r="J84" s="235"/>
      <c r="K84" s="236">
        <f>'Pomoćno T-2_Izvor sredstava_202'!L84</f>
        <v>0</v>
      </c>
      <c r="L84" s="237">
        <f>'Pomoćno T-2_Izvor sredstava_202'!T84</f>
        <v>0</v>
      </c>
      <c r="M84" s="238">
        <f>'Pomoćno T-2_Izvor sredstava_202'!AB84</f>
        <v>0</v>
      </c>
      <c r="N84" s="237">
        <f>'Pomoćno T-2_Izvor sredstava_202'!AJ84</f>
        <v>0</v>
      </c>
    </row>
    <row r="85" ht="40" customHeight="1" spans="1:14">
      <c r="A85" s="204" t="s">
        <v>316</v>
      </c>
      <c r="B85" s="205" t="s">
        <v>317</v>
      </c>
      <c r="C85" s="194"/>
      <c r="D85" s="206" t="s">
        <v>318</v>
      </c>
      <c r="E85" s="206" t="s">
        <v>319</v>
      </c>
      <c r="F85" s="207" t="s">
        <v>320</v>
      </c>
      <c r="G85" s="207" t="s">
        <v>321</v>
      </c>
      <c r="H85" s="207">
        <v>50</v>
      </c>
      <c r="I85" s="207">
        <v>50</v>
      </c>
      <c r="J85" s="207">
        <v>50</v>
      </c>
      <c r="K85" s="228">
        <v>0</v>
      </c>
      <c r="L85" s="229">
        <f>'Pomoćno T-2_Izvor sredstava_202'!T85</f>
        <v>1422849.74780993</v>
      </c>
      <c r="M85" s="229">
        <f>'Pomoćno T-2_Izvor sredstava_202'!AB85</f>
        <v>1327316.16671091</v>
      </c>
      <c r="N85" s="230">
        <f>'Pomoćno T-2_Izvor sredstava_202'!AJ85</f>
        <v>1990974.25006637</v>
      </c>
    </row>
    <row r="86" ht="52" customHeight="1" spans="1:14">
      <c r="A86" s="208" t="s">
        <v>322</v>
      </c>
      <c r="B86" s="209" t="s">
        <v>323</v>
      </c>
      <c r="C86" s="194"/>
      <c r="D86" s="211" t="s">
        <v>324</v>
      </c>
      <c r="E86" s="211" t="s">
        <v>325</v>
      </c>
      <c r="F86" s="210" t="s">
        <v>86</v>
      </c>
      <c r="G86" s="210">
        <v>0</v>
      </c>
      <c r="H86" s="210">
        <v>0</v>
      </c>
      <c r="I86" s="210">
        <v>0</v>
      </c>
      <c r="J86" s="231">
        <v>5</v>
      </c>
      <c r="K86" s="232">
        <v>0</v>
      </c>
      <c r="L86" s="233">
        <f>'Pomoćno T-2_Izvor sredstava_202'!T86</f>
        <v>95533.5810990178</v>
      </c>
      <c r="M86" s="233">
        <f>'Pomoćno T-2_Izvor sredstava_202'!AB86</f>
        <v>0</v>
      </c>
      <c r="N86" s="234">
        <f>'Pomoćno T-2_Izvor sredstava_202'!AJ86</f>
        <v>663658.083355455</v>
      </c>
    </row>
    <row r="87" ht="13.2" spans="1:14">
      <c r="A87" s="212" t="s">
        <v>326</v>
      </c>
      <c r="B87" s="158" t="s">
        <v>327</v>
      </c>
      <c r="C87" s="158" t="s">
        <v>96</v>
      </c>
      <c r="D87" s="213"/>
      <c r="E87" s="213"/>
      <c r="F87" s="213"/>
      <c r="G87" s="214"/>
      <c r="H87" s="214"/>
      <c r="I87" s="214"/>
      <c r="J87" s="235"/>
      <c r="K87" s="236">
        <v>0</v>
      </c>
      <c r="L87" s="237">
        <f>'Pomoćno T-2_Izvor sredstava_202'!T87</f>
        <v>0</v>
      </c>
      <c r="M87" s="238">
        <f>'Pomoćno T-2_Izvor sredstava_202'!AB87</f>
        <v>0</v>
      </c>
      <c r="N87" s="237">
        <f>'Pomoćno T-2_Izvor sredstava_202'!AJ87</f>
        <v>663658.083355455</v>
      </c>
    </row>
    <row r="88" ht="26.4" spans="1:14">
      <c r="A88" s="212" t="s">
        <v>328</v>
      </c>
      <c r="B88" s="158" t="s">
        <v>329</v>
      </c>
      <c r="C88" s="158" t="s">
        <v>330</v>
      </c>
      <c r="D88" s="213"/>
      <c r="E88" s="213"/>
      <c r="F88" s="213"/>
      <c r="G88" s="214"/>
      <c r="H88" s="214"/>
      <c r="I88" s="214"/>
      <c r="J88" s="235"/>
      <c r="K88" s="236">
        <v>0</v>
      </c>
      <c r="L88" s="237">
        <f>'Pomoćno T-2_Izvor sredstava_202'!T88</f>
        <v>95533.5810990178</v>
      </c>
      <c r="M88" s="238">
        <f>'Pomoćno T-2_Izvor sredstava_202'!AB88</f>
        <v>0</v>
      </c>
      <c r="N88" s="237">
        <f>'Pomoćno T-2_Izvor sredstava_202'!AJ88</f>
        <v>0</v>
      </c>
    </row>
    <row r="89" ht="31" customHeight="1" spans="1:14">
      <c r="A89" s="208" t="s">
        <v>331</v>
      </c>
      <c r="B89" s="209" t="s">
        <v>332</v>
      </c>
      <c r="C89" s="194"/>
      <c r="D89" s="211" t="s">
        <v>333</v>
      </c>
      <c r="E89" s="211" t="s">
        <v>334</v>
      </c>
      <c r="F89" s="210" t="s">
        <v>86</v>
      </c>
      <c r="G89" s="210">
        <v>0</v>
      </c>
      <c r="H89" s="210">
        <v>0</v>
      </c>
      <c r="I89" s="210">
        <v>0</v>
      </c>
      <c r="J89" s="231">
        <v>1</v>
      </c>
      <c r="K89" s="232">
        <v>0</v>
      </c>
      <c r="L89" s="233">
        <f>'Pomoćno T-2_Izvor sredstava_202'!T89</f>
        <v>1327316.16671091</v>
      </c>
      <c r="M89" s="233">
        <f>'Pomoćno T-2_Izvor sredstava_202'!AB89</f>
        <v>1327316.16671091</v>
      </c>
      <c r="N89" s="234">
        <f>'Pomoćno T-2_Izvor sredstava_202'!AJ89</f>
        <v>1327316.16671091</v>
      </c>
    </row>
    <row r="90" ht="13.2" spans="1:14">
      <c r="A90" s="212" t="s">
        <v>335</v>
      </c>
      <c r="B90" s="158" t="s">
        <v>336</v>
      </c>
      <c r="C90" s="158" t="s">
        <v>96</v>
      </c>
      <c r="D90" s="213"/>
      <c r="E90" s="213"/>
      <c r="F90" s="213"/>
      <c r="G90" s="214"/>
      <c r="H90" s="214"/>
      <c r="I90" s="214"/>
      <c r="J90" s="235"/>
      <c r="K90" s="236">
        <v>0</v>
      </c>
      <c r="L90" s="237">
        <f>'Pomoćno T-2_Izvor sredstava_202'!T90</f>
        <v>1327316.16671091</v>
      </c>
      <c r="M90" s="238">
        <f>'Pomoćno T-2_Izvor sredstava_202'!AB90</f>
        <v>1327316.16671091</v>
      </c>
      <c r="N90" s="237">
        <f>'Pomoćno T-2_Izvor sredstava_202'!AJ90</f>
        <v>1327316.16671091</v>
      </c>
    </row>
    <row r="91" ht="13.2" spans="1:14">
      <c r="A91" s="212" t="s">
        <v>337</v>
      </c>
      <c r="B91" s="158" t="s">
        <v>338</v>
      </c>
      <c r="C91" s="158" t="s">
        <v>96</v>
      </c>
      <c r="D91" s="213"/>
      <c r="E91" s="213"/>
      <c r="F91" s="213"/>
      <c r="G91" s="214"/>
      <c r="H91" s="214"/>
      <c r="I91" s="214"/>
      <c r="J91" s="235"/>
      <c r="K91" s="236">
        <v>0</v>
      </c>
      <c r="L91" s="237">
        <f>'Pomoćno T-2_Izvor sredstava_202'!T91</f>
        <v>0</v>
      </c>
      <c r="M91" s="238">
        <f>'Pomoćno T-2_Izvor sredstava_202'!AB91</f>
        <v>0</v>
      </c>
      <c r="N91" s="237">
        <f>'Pomoćno T-2_Izvor sredstava_202'!AJ91</f>
        <v>0</v>
      </c>
    </row>
    <row r="92" ht="13.2" spans="1:14">
      <c r="A92" s="242" t="s">
        <v>339</v>
      </c>
      <c r="B92" s="193"/>
      <c r="C92" s="194"/>
      <c r="D92" s="243"/>
      <c r="E92" s="243"/>
      <c r="F92" s="243"/>
      <c r="G92" s="244"/>
      <c r="H92" s="244"/>
      <c r="I92" s="244"/>
      <c r="J92" s="250"/>
      <c r="K92" s="251">
        <f t="shared" ref="K92:N92" si="0">SUM(K5,K12,K18,K36,K51,K61,K68,K71,K80,K85)</f>
        <v>2187262.69445182</v>
      </c>
      <c r="L92" s="251">
        <f t="shared" si="0"/>
        <v>33929416.8117866</v>
      </c>
      <c r="M92" s="251">
        <f t="shared" si="0"/>
        <v>18458556.9408225</v>
      </c>
      <c r="N92" s="251">
        <f t="shared" si="0"/>
        <v>23350145.3709729</v>
      </c>
    </row>
  </sheetData>
  <mergeCells count="45">
    <mergeCell ref="A1:C1"/>
    <mergeCell ref="D2:J2"/>
    <mergeCell ref="B5:C5"/>
    <mergeCell ref="B6:C6"/>
    <mergeCell ref="B9:C9"/>
    <mergeCell ref="B12:C12"/>
    <mergeCell ref="B13:C13"/>
    <mergeCell ref="B16:C16"/>
    <mergeCell ref="B18:C18"/>
    <mergeCell ref="B19:C19"/>
    <mergeCell ref="B25:C25"/>
    <mergeCell ref="B32:C32"/>
    <mergeCell ref="B36:C36"/>
    <mergeCell ref="B37:C37"/>
    <mergeCell ref="B42:C42"/>
    <mergeCell ref="B51:C51"/>
    <mergeCell ref="B52:C52"/>
    <mergeCell ref="B58:C58"/>
    <mergeCell ref="B61:C61"/>
    <mergeCell ref="B62:C62"/>
    <mergeCell ref="B68:C68"/>
    <mergeCell ref="B69:C69"/>
    <mergeCell ref="B71:C71"/>
    <mergeCell ref="B72:C72"/>
    <mergeCell ref="B76:C76"/>
    <mergeCell ref="B80:C80"/>
    <mergeCell ref="B81:C81"/>
    <mergeCell ref="B85:C85"/>
    <mergeCell ref="B86:C86"/>
    <mergeCell ref="B89:C89"/>
    <mergeCell ref="A92:C9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2:K4"/>
    <mergeCell ref="L2:L4"/>
    <mergeCell ref="M2:M4"/>
    <mergeCell ref="N2:N4"/>
  </mergeCells>
  <pageMargins left="0.7" right="0.7" top="0.75" bottom="0.75" header="0.3" footer="0.3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T92"/>
  <sheetViews>
    <sheetView workbookViewId="0">
      <pane xSplit="4" ySplit="4" topLeftCell="E5" activePane="bottomRight" state="frozen"/>
      <selection/>
      <selection pane="topRight"/>
      <selection pane="bottomLeft"/>
      <selection pane="bottomRight" activeCell="A2" sqref="A2:A4"/>
    </sheetView>
  </sheetViews>
  <sheetFormatPr defaultColWidth="12.6666666666667" defaultRowHeight="15" customHeight="1"/>
  <cols>
    <col min="1" max="1" width="11" customWidth="1"/>
    <col min="2" max="2" width="44.6666666666667" customWidth="1"/>
    <col min="3" max="3" width="18.6666666666667" hidden="1" customWidth="1"/>
    <col min="4" max="4" width="18.6666666666667" customWidth="1"/>
    <col min="5" max="7" width="12.8888888888889" customWidth="1"/>
    <col min="8" max="8" width="13.8888888888889" customWidth="1"/>
    <col min="9" max="11" width="12.8888888888889" customWidth="1"/>
    <col min="12" max="12" width="13.7777777777778" customWidth="1"/>
    <col min="13" max="15" width="12.8888888888889" customWidth="1"/>
    <col min="16" max="16" width="16.3333333333333" customWidth="1"/>
    <col min="17" max="19" width="12.8888888888889" customWidth="1"/>
    <col min="20" max="20" width="14.5555555555556" customWidth="1"/>
  </cols>
  <sheetData>
    <row r="1" ht="15.75" customHeight="1" spans="1:20">
      <c r="A1" s="125" t="s">
        <v>340</v>
      </c>
      <c r="B1" s="126"/>
      <c r="C1" s="127"/>
      <c r="D1" s="127"/>
      <c r="E1" s="125"/>
      <c r="F1" s="128"/>
      <c r="G1" s="128"/>
      <c r="H1" s="128"/>
      <c r="I1" s="128"/>
      <c r="J1" s="128"/>
      <c r="K1" s="128"/>
      <c r="L1" s="126"/>
      <c r="M1" s="159"/>
      <c r="N1" s="159"/>
      <c r="O1" s="159"/>
      <c r="P1" s="159"/>
      <c r="Q1" s="159"/>
      <c r="R1" s="159"/>
      <c r="S1" s="159"/>
      <c r="T1" s="159"/>
    </row>
    <row r="2" ht="15.75" customHeight="1" spans="1:20">
      <c r="A2" s="129" t="s">
        <v>67</v>
      </c>
      <c r="B2" s="129" t="s">
        <v>68</v>
      </c>
      <c r="C2" s="129" t="s">
        <v>341</v>
      </c>
      <c r="D2" s="129" t="s">
        <v>69</v>
      </c>
      <c r="E2" s="130" t="s">
        <v>342</v>
      </c>
      <c r="F2" s="131"/>
      <c r="G2" s="131"/>
      <c r="H2" s="131"/>
      <c r="I2" s="131"/>
      <c r="J2" s="131"/>
      <c r="K2" s="131"/>
      <c r="L2" s="115"/>
      <c r="M2" s="160" t="s">
        <v>343</v>
      </c>
      <c r="N2" s="131"/>
      <c r="O2" s="131"/>
      <c r="P2" s="131"/>
      <c r="Q2" s="131"/>
      <c r="R2" s="131"/>
      <c r="S2" s="131"/>
      <c r="T2" s="115"/>
    </row>
    <row r="3" ht="31.5" customHeight="1" spans="1:20">
      <c r="A3" s="132"/>
      <c r="B3" s="132"/>
      <c r="C3" s="132"/>
      <c r="D3" s="132"/>
      <c r="E3" s="129" t="s">
        <v>344</v>
      </c>
      <c r="F3" s="129" t="s">
        <v>345</v>
      </c>
      <c r="G3" s="129" t="s">
        <v>346</v>
      </c>
      <c r="H3" s="130" t="s">
        <v>347</v>
      </c>
      <c r="I3" s="115"/>
      <c r="J3" s="129" t="s">
        <v>348</v>
      </c>
      <c r="K3" s="129" t="s">
        <v>349</v>
      </c>
      <c r="L3" s="161" t="s">
        <v>350</v>
      </c>
      <c r="M3" s="162" t="s">
        <v>344</v>
      </c>
      <c r="N3" s="162" t="s">
        <v>345</v>
      </c>
      <c r="O3" s="162" t="s">
        <v>346</v>
      </c>
      <c r="P3" s="163" t="s">
        <v>347</v>
      </c>
      <c r="Q3" s="115"/>
      <c r="R3" s="162" t="s">
        <v>348</v>
      </c>
      <c r="S3" s="162" t="s">
        <v>349</v>
      </c>
      <c r="T3" s="178" t="s">
        <v>351</v>
      </c>
    </row>
    <row r="4" ht="24" customHeight="1" spans="1:20">
      <c r="A4" s="107"/>
      <c r="B4" s="107"/>
      <c r="C4" s="107"/>
      <c r="D4" s="107"/>
      <c r="E4" s="107"/>
      <c r="F4" s="107"/>
      <c r="G4" s="107"/>
      <c r="H4" s="133" t="s">
        <v>352</v>
      </c>
      <c r="I4" s="133" t="s">
        <v>353</v>
      </c>
      <c r="J4" s="107"/>
      <c r="K4" s="107"/>
      <c r="L4" s="107"/>
      <c r="M4" s="107"/>
      <c r="N4" s="107"/>
      <c r="O4" s="107"/>
      <c r="P4" s="164" t="s">
        <v>354</v>
      </c>
      <c r="Q4" s="164" t="s">
        <v>353</v>
      </c>
      <c r="R4" s="107"/>
      <c r="S4" s="107"/>
      <c r="T4" s="107"/>
    </row>
    <row r="5" ht="30.75" customHeight="1" spans="1:20">
      <c r="A5" s="134" t="s">
        <v>82</v>
      </c>
      <c r="B5" s="135" t="s">
        <v>83</v>
      </c>
      <c r="C5" s="136"/>
      <c r="D5" s="137"/>
      <c r="E5" s="138">
        <v>0</v>
      </c>
      <c r="F5" s="139">
        <v>7162.52986461375</v>
      </c>
      <c r="G5" s="139">
        <v>0</v>
      </c>
      <c r="H5" s="139">
        <v>130828.577117069</v>
      </c>
      <c r="I5" s="139">
        <v>0</v>
      </c>
      <c r="J5" s="139">
        <v>0</v>
      </c>
      <c r="K5" s="139">
        <v>0</v>
      </c>
      <c r="L5" s="165">
        <v>137991.106981683</v>
      </c>
      <c r="M5" s="166">
        <f>SUM('Pomoćno T-2_Izvor sredstava_202'!M5,'Pomoćno T-2_Izvor sredstava_202'!U5,'Pomoćno T-2_Izvor sredstava_202'!AC5)</f>
        <v>53092.6466684364</v>
      </c>
      <c r="N5" s="167">
        <f>SUM('Pomoćno T-2_Izvor sredstava_202'!N5,'Pomoćno T-2_Izvor sredstava_202'!V5,'Pomoćno T-2_Izvor sredstava_202'!AD5)</f>
        <v>7162.52986461375</v>
      </c>
      <c r="O5" s="167">
        <f>SUM('Pomoćno T-2_Izvor sredstava_202'!O5,'Pomoćno T-2_Izvor sredstava_202'!W5,'Pomoćno T-2_Izvor sredstava_202'!AE5)</f>
        <v>245774.090833555</v>
      </c>
      <c r="P5" s="167">
        <f>SUM('Pomoćno T-2_Izvor sredstava_202'!P5,'Pomoćno T-2_Izvor sredstava_202'!X5,'Pomoćno T-2_Izvor sredstava_202'!AF5)</f>
        <v>2721749.73453677</v>
      </c>
      <c r="Q5" s="167">
        <f>SUM('Pomoćno T-2_Izvor sredstava_202'!Q5,'Pomoćno T-2_Izvor sredstava_202'!Y5,'Pomoćno T-2_Izvor sredstava_202'!AG5)</f>
        <v>0</v>
      </c>
      <c r="R5" s="167">
        <f>SUM('Pomoćno T-2_Izvor sredstava_202'!R5,'Pomoćno T-2_Izvor sredstava_202'!Z5,'Pomoćno T-2_Izvor sredstava_202'!AH5)</f>
        <v>0</v>
      </c>
      <c r="S5" s="167">
        <f>SUM('Pomoćno T-2_Izvor sredstava_202'!S5,'Pomoćno T-2_Izvor sredstava_202'!AA5,'Pomoćno T-2_Izvor sredstava_202'!AI5)</f>
        <v>0</v>
      </c>
      <c r="T5" s="165">
        <f>SUM('Pomoćno T-2_Izvor sredstava_202'!T5,'Pomoćno T-2_Izvor sredstava_202'!AB5,'Pomoćno T-2_Izvor sredstava_202'!AJ5)</f>
        <v>3027779.00190337</v>
      </c>
    </row>
    <row r="6" ht="30.75" customHeight="1" spans="1:20">
      <c r="A6" s="140" t="s">
        <v>87</v>
      </c>
      <c r="B6" s="141" t="s">
        <v>88</v>
      </c>
      <c r="C6" s="142"/>
      <c r="D6" s="143"/>
      <c r="E6" s="144">
        <v>0</v>
      </c>
      <c r="F6" s="145">
        <v>0</v>
      </c>
      <c r="G6" s="145">
        <v>0</v>
      </c>
      <c r="H6" s="145">
        <v>66365.8083355455</v>
      </c>
      <c r="I6" s="145">
        <v>0</v>
      </c>
      <c r="J6" s="145">
        <v>0</v>
      </c>
      <c r="K6" s="145">
        <v>0</v>
      </c>
      <c r="L6" s="168">
        <v>66365.8083355455</v>
      </c>
      <c r="M6" s="144">
        <f>SUM('Pomoćno T-2_Izvor sredstava_202'!M6,'Pomoćno T-2_Izvor sredstava_202'!U6,'Pomoćno T-2_Izvor sredstava_202'!AC6)</f>
        <v>0</v>
      </c>
      <c r="N6" s="145">
        <f>SUM('Pomoćno T-2_Izvor sredstava_202'!N6,'Pomoćno T-2_Izvor sredstava_202'!V6,'Pomoćno T-2_Izvor sredstava_202'!AD6)</f>
        <v>0</v>
      </c>
      <c r="O6" s="145">
        <f>SUM('Pomoćno T-2_Izvor sredstava_202'!O6,'Pomoćno T-2_Izvor sredstava_202'!W6,'Pomoćno T-2_Izvor sredstava_202'!AE6)</f>
        <v>239137.51</v>
      </c>
      <c r="P6" s="145">
        <f>SUM('Pomoćno T-2_Izvor sredstava_202'!P6,'Pomoćno T-2_Izvor sredstava_202'!X6,'Pomoćno T-2_Izvor sredstava_202'!AF6)</f>
        <v>2166179.98407221</v>
      </c>
      <c r="Q6" s="145">
        <f>SUM('Pomoćno T-2_Izvor sredstava_202'!Q6,'Pomoćno T-2_Izvor sredstava_202'!Y6,'Pomoćno T-2_Izvor sredstava_202'!AG6)</f>
        <v>0</v>
      </c>
      <c r="R6" s="145">
        <f>SUM('Pomoćno T-2_Izvor sredstava_202'!R6,'Pomoćno T-2_Izvor sredstava_202'!Z6,'Pomoćno T-2_Izvor sredstava_202'!AH6)</f>
        <v>0</v>
      </c>
      <c r="S6" s="145">
        <f>SUM('Pomoćno T-2_Izvor sredstava_202'!S6,'Pomoćno T-2_Izvor sredstava_202'!AA6,'Pomoćno T-2_Izvor sredstava_202'!AI6)</f>
        <v>0</v>
      </c>
      <c r="T6" s="168">
        <f>SUM('Pomoćno T-2_Izvor sredstava_202'!T6,'Pomoćno T-2_Izvor sredstava_202'!AB6,'Pomoćno T-2_Izvor sredstava_202'!AJ6)</f>
        <v>2405317.49407221</v>
      </c>
    </row>
    <row r="7" ht="30.75" customHeight="1" spans="1:20">
      <c r="A7" s="146" t="s">
        <v>91</v>
      </c>
      <c r="B7" s="147" t="s">
        <v>92</v>
      </c>
      <c r="C7" s="147"/>
      <c r="D7" s="148" t="s">
        <v>93</v>
      </c>
      <c r="E7" s="149">
        <v>0</v>
      </c>
      <c r="F7" s="150">
        <v>0</v>
      </c>
      <c r="G7" s="150">
        <v>0</v>
      </c>
      <c r="H7" s="150">
        <v>0</v>
      </c>
      <c r="I7" s="150">
        <v>0</v>
      </c>
      <c r="J7" s="150">
        <v>0</v>
      </c>
      <c r="K7" s="150">
        <v>0</v>
      </c>
      <c r="L7" s="168">
        <v>0</v>
      </c>
      <c r="M7" s="149">
        <f>SUM('Pomoćno T-2_Izvor sredstava_202'!M7,'Pomoćno T-2_Izvor sredstava_202'!U7,'Pomoćno T-2_Izvor sredstava_202'!AC7)</f>
        <v>0</v>
      </c>
      <c r="N7" s="150">
        <f>SUM('Pomoćno T-2_Izvor sredstava_202'!N7,'Pomoćno T-2_Izvor sredstava_202'!V7,'Pomoćno T-2_Izvor sredstava_202'!AD7)</f>
        <v>0</v>
      </c>
      <c r="O7" s="150">
        <f>SUM('Pomoćno T-2_Izvor sredstava_202'!O7,'Pomoćno T-2_Izvor sredstava_202'!W7,'Pomoćno T-2_Izvor sredstava_202'!AE7)</f>
        <v>239137.51</v>
      </c>
      <c r="P7" s="150">
        <f>SUM('Pomoćno T-2_Izvor sredstava_202'!P7,'Pomoćno T-2_Izvor sredstava_202'!X7,'Pomoćno T-2_Izvor sredstava_202'!AF7)</f>
        <v>1353862.49004513</v>
      </c>
      <c r="Q7" s="150">
        <f>SUM('Pomoćno T-2_Izvor sredstava_202'!Q7,'Pomoćno T-2_Izvor sredstava_202'!Y7,'Pomoćno T-2_Izvor sredstava_202'!AG7)</f>
        <v>0</v>
      </c>
      <c r="R7" s="150">
        <f>SUM('Pomoćno T-2_Izvor sredstava_202'!R7,'Pomoćno T-2_Izvor sredstava_202'!Z7,'Pomoćno T-2_Izvor sredstava_202'!AH7)</f>
        <v>0</v>
      </c>
      <c r="S7" s="150">
        <f>SUM('Pomoćno T-2_Izvor sredstava_202'!S7,'Pomoćno T-2_Izvor sredstava_202'!AA7,'Pomoćno T-2_Izvor sredstava_202'!AI7)</f>
        <v>0</v>
      </c>
      <c r="T7" s="168">
        <f>SUM('Pomoćno T-2_Izvor sredstava_202'!T7,'Pomoćno T-2_Izvor sredstava_202'!AB7,'Pomoćno T-2_Izvor sredstava_202'!AJ7)</f>
        <v>1593000.00004513</v>
      </c>
    </row>
    <row r="8" ht="30.75" customHeight="1" spans="1:20">
      <c r="A8" s="146" t="s">
        <v>94</v>
      </c>
      <c r="B8" s="147" t="s">
        <v>95</v>
      </c>
      <c r="C8" s="151"/>
      <c r="D8" s="148" t="s">
        <v>96</v>
      </c>
      <c r="E8" s="149">
        <v>0</v>
      </c>
      <c r="F8" s="150">
        <v>0</v>
      </c>
      <c r="G8" s="150">
        <v>0</v>
      </c>
      <c r="H8" s="150">
        <v>66365.8083355455</v>
      </c>
      <c r="I8" s="150">
        <v>0</v>
      </c>
      <c r="J8" s="150">
        <v>0</v>
      </c>
      <c r="K8" s="150">
        <v>0</v>
      </c>
      <c r="L8" s="168">
        <v>66365.8083355455</v>
      </c>
      <c r="M8" s="149">
        <f>SUM('Pomoćno T-2_Izvor sredstava_202'!M8,'Pomoćno T-2_Izvor sredstava_202'!U8,'Pomoćno T-2_Izvor sredstava_202'!AC8)</f>
        <v>0</v>
      </c>
      <c r="N8" s="150">
        <f>SUM('Pomoćno T-2_Izvor sredstava_202'!N8,'Pomoćno T-2_Izvor sredstava_202'!V8,'Pomoćno T-2_Izvor sredstava_202'!AD8)</f>
        <v>0</v>
      </c>
      <c r="O8" s="150">
        <f>SUM('Pomoćno T-2_Izvor sredstava_202'!O8,'Pomoćno T-2_Izvor sredstava_202'!W8,'Pomoćno T-2_Izvor sredstava_202'!AE8)</f>
        <v>0</v>
      </c>
      <c r="P8" s="150">
        <f>SUM('Pomoćno T-2_Izvor sredstava_202'!P8,'Pomoćno T-2_Izvor sredstava_202'!X8,'Pomoćno T-2_Izvor sredstava_202'!AF8)</f>
        <v>812317.494027077</v>
      </c>
      <c r="Q8" s="150">
        <f>SUM('Pomoćno T-2_Izvor sredstava_202'!Q8,'Pomoćno T-2_Izvor sredstava_202'!Y8,'Pomoćno T-2_Izvor sredstava_202'!AG8)</f>
        <v>0</v>
      </c>
      <c r="R8" s="150">
        <f>SUM('Pomoćno T-2_Izvor sredstava_202'!R8,'Pomoćno T-2_Izvor sredstava_202'!Z8,'Pomoćno T-2_Izvor sredstava_202'!AH8)</f>
        <v>0</v>
      </c>
      <c r="S8" s="150">
        <f>SUM('Pomoćno T-2_Izvor sredstava_202'!S8,'Pomoćno T-2_Izvor sredstava_202'!AA8,'Pomoćno T-2_Izvor sredstava_202'!AI8)</f>
        <v>0</v>
      </c>
      <c r="T8" s="168">
        <f>SUM('Pomoćno T-2_Izvor sredstava_202'!T8,'Pomoćno T-2_Izvor sredstava_202'!AB8,'Pomoćno T-2_Izvor sredstava_202'!AJ8)</f>
        <v>812317.494027077</v>
      </c>
    </row>
    <row r="9" ht="30.75" customHeight="1" spans="1:20">
      <c r="A9" s="140" t="s">
        <v>97</v>
      </c>
      <c r="B9" s="152" t="s">
        <v>98</v>
      </c>
      <c r="C9" s="153"/>
      <c r="D9" s="143"/>
      <c r="E9" s="144">
        <v>0</v>
      </c>
      <c r="F9" s="145">
        <v>7162.52986461375</v>
      </c>
      <c r="G9" s="145">
        <v>0</v>
      </c>
      <c r="H9" s="145">
        <v>64462.7687815238</v>
      </c>
      <c r="I9" s="145">
        <v>0</v>
      </c>
      <c r="J9" s="145">
        <v>0</v>
      </c>
      <c r="K9" s="145">
        <v>0</v>
      </c>
      <c r="L9" s="168">
        <v>71625.2986461375</v>
      </c>
      <c r="M9" s="144">
        <f>SUM('Pomoćno T-2_Izvor sredstava_202'!M9,'Pomoćno T-2_Izvor sredstava_202'!U9,'Pomoćno T-2_Izvor sredstava_202'!AC9)</f>
        <v>53092.6466684364</v>
      </c>
      <c r="N9" s="145">
        <f>SUM('Pomoćno T-2_Izvor sredstava_202'!N9,'Pomoćno T-2_Izvor sredstava_202'!V9,'Pomoćno T-2_Izvor sredstava_202'!AD9)</f>
        <v>7162.52986461375</v>
      </c>
      <c r="O9" s="145">
        <f>SUM('Pomoćno T-2_Izvor sredstava_202'!O9,'Pomoćno T-2_Izvor sredstava_202'!W9,'Pomoćno T-2_Izvor sredstava_202'!AE9)</f>
        <v>6636.58083355455</v>
      </c>
      <c r="P9" s="145">
        <f>SUM('Pomoćno T-2_Izvor sredstava_202'!P9,'Pomoćno T-2_Izvor sredstava_202'!X9,'Pomoćno T-2_Izvor sredstava_202'!AF9)</f>
        <v>555569.750464561</v>
      </c>
      <c r="Q9" s="145">
        <f>SUM('Pomoćno T-2_Izvor sredstava_202'!Q9,'Pomoćno T-2_Izvor sredstava_202'!Y9,'Pomoćno T-2_Izvor sredstava_202'!AG9)</f>
        <v>0</v>
      </c>
      <c r="R9" s="145">
        <f>SUM('Pomoćno T-2_Izvor sredstava_202'!R9,'Pomoćno T-2_Izvor sredstava_202'!Z9,'Pomoćno T-2_Izvor sredstava_202'!AH9)</f>
        <v>0</v>
      </c>
      <c r="S9" s="145">
        <f>SUM('Pomoćno T-2_Izvor sredstava_202'!S9,'Pomoćno T-2_Izvor sredstava_202'!AA9,'Pomoćno T-2_Izvor sredstava_202'!AI9)</f>
        <v>0</v>
      </c>
      <c r="T9" s="168">
        <f>SUM('Pomoćno T-2_Izvor sredstava_202'!T9,'Pomoćno T-2_Izvor sredstava_202'!AB9,'Pomoćno T-2_Izvor sredstava_202'!AJ9)</f>
        <v>622461.507831165</v>
      </c>
    </row>
    <row r="10" ht="30.75" customHeight="1" spans="1:20">
      <c r="A10" s="146" t="s">
        <v>101</v>
      </c>
      <c r="B10" s="147" t="s">
        <v>102</v>
      </c>
      <c r="C10" s="151"/>
      <c r="D10" s="148" t="s">
        <v>96</v>
      </c>
      <c r="E10" s="149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68">
        <v>0</v>
      </c>
      <c r="M10" s="149">
        <f>SUM('Pomoćno T-2_Izvor sredstava_202'!M10,'Pomoćno T-2_Izvor sredstava_202'!U10,'Pomoćno T-2_Izvor sredstava_202'!AC10)</f>
        <v>53092.6466684364</v>
      </c>
      <c r="N10" s="150">
        <f>SUM('Pomoćno T-2_Izvor sredstava_202'!N10,'Pomoćno T-2_Izvor sredstava_202'!V10,'Pomoćno T-2_Izvor sredstava_202'!AD10)</f>
        <v>0</v>
      </c>
      <c r="O10" s="150">
        <f>SUM('Pomoćno T-2_Izvor sredstava_202'!O10,'Pomoćno T-2_Izvor sredstava_202'!W10,'Pomoćno T-2_Izvor sredstava_202'!AE10)</f>
        <v>6636.58083355455</v>
      </c>
      <c r="P10" s="150">
        <f>SUM('Pomoćno T-2_Izvor sredstava_202'!P10,'Pomoćno T-2_Izvor sredstava_202'!X10,'Pomoćno T-2_Izvor sredstava_202'!AF10)</f>
        <v>491106.981683037</v>
      </c>
      <c r="Q10" s="150">
        <f>SUM('Pomoćno T-2_Izvor sredstava_202'!Q10,'Pomoćno T-2_Izvor sredstava_202'!Y10,'Pomoćno T-2_Izvor sredstava_202'!AG10)</f>
        <v>0</v>
      </c>
      <c r="R10" s="150">
        <f>SUM('Pomoćno T-2_Izvor sredstava_202'!R10,'Pomoćno T-2_Izvor sredstava_202'!Z10,'Pomoćno T-2_Izvor sredstava_202'!AH10)</f>
        <v>0</v>
      </c>
      <c r="S10" s="150">
        <f>SUM('Pomoćno T-2_Izvor sredstava_202'!S10,'Pomoćno T-2_Izvor sredstava_202'!AA10,'Pomoćno T-2_Izvor sredstava_202'!AI10)</f>
        <v>0</v>
      </c>
      <c r="T10" s="168">
        <f>SUM('Pomoćno T-2_Izvor sredstava_202'!T10,'Pomoćno T-2_Izvor sredstava_202'!AB10,'Pomoćno T-2_Izvor sredstava_202'!AJ10)</f>
        <v>550836.209185028</v>
      </c>
    </row>
    <row r="11" ht="30.75" customHeight="1" spans="1:20">
      <c r="A11" s="146" t="s">
        <v>103</v>
      </c>
      <c r="B11" s="147" t="s">
        <v>104</v>
      </c>
      <c r="C11" s="151" t="s">
        <v>355</v>
      </c>
      <c r="D11" s="148" t="s">
        <v>105</v>
      </c>
      <c r="E11" s="149">
        <v>0</v>
      </c>
      <c r="F11" s="150">
        <v>7162.52986461375</v>
      </c>
      <c r="G11" s="150">
        <v>0</v>
      </c>
      <c r="H11" s="150">
        <v>64462.7687815238</v>
      </c>
      <c r="I11" s="150">
        <v>0</v>
      </c>
      <c r="J11" s="150">
        <v>0</v>
      </c>
      <c r="K11" s="150">
        <v>0</v>
      </c>
      <c r="L11" s="168">
        <v>71625.2986461375</v>
      </c>
      <c r="M11" s="149">
        <f>SUM('Pomoćno T-2_Izvor sredstava_202'!M11,'Pomoćno T-2_Izvor sredstava_202'!U11,'Pomoćno T-2_Izvor sredstava_202'!AC11)</f>
        <v>0</v>
      </c>
      <c r="N11" s="150">
        <f>SUM('Pomoćno T-2_Izvor sredstava_202'!N11,'Pomoćno T-2_Izvor sredstava_202'!V11,'Pomoćno T-2_Izvor sredstava_202'!AD11)</f>
        <v>7162.52986461375</v>
      </c>
      <c r="O11" s="150">
        <f>SUM('Pomoćno T-2_Izvor sredstava_202'!O11,'Pomoćno T-2_Izvor sredstava_202'!W11,'Pomoćno T-2_Izvor sredstava_202'!AE11)</f>
        <v>0</v>
      </c>
      <c r="P11" s="150">
        <f>SUM('Pomoćno T-2_Izvor sredstava_202'!P11,'Pomoćno T-2_Izvor sredstava_202'!X11,'Pomoćno T-2_Izvor sredstava_202'!AF11)</f>
        <v>64462.7687815238</v>
      </c>
      <c r="Q11" s="150">
        <f>SUM('Pomoćno T-2_Izvor sredstava_202'!Q11,'Pomoćno T-2_Izvor sredstava_202'!Y11,'Pomoćno T-2_Izvor sredstava_202'!AG11)</f>
        <v>0</v>
      </c>
      <c r="R11" s="150">
        <f>SUM('Pomoćno T-2_Izvor sredstava_202'!R11,'Pomoćno T-2_Izvor sredstava_202'!Z11,'Pomoćno T-2_Izvor sredstava_202'!AH11)</f>
        <v>0</v>
      </c>
      <c r="S11" s="150">
        <f>SUM('Pomoćno T-2_Izvor sredstava_202'!S11,'Pomoćno T-2_Izvor sredstava_202'!AA11,'Pomoćno T-2_Izvor sredstava_202'!AI11)</f>
        <v>0</v>
      </c>
      <c r="T11" s="168">
        <f>SUM('Pomoćno T-2_Izvor sredstava_202'!T11,'Pomoćno T-2_Izvor sredstava_202'!AB11,'Pomoćno T-2_Izvor sredstava_202'!AJ11)</f>
        <v>71625.2986461375</v>
      </c>
    </row>
    <row r="12" ht="30.75" customHeight="1" spans="1:20">
      <c r="A12" s="154" t="s">
        <v>106</v>
      </c>
      <c r="B12" s="155" t="s">
        <v>107</v>
      </c>
      <c r="C12" s="142"/>
      <c r="D12" s="143"/>
      <c r="E12" s="156">
        <v>0</v>
      </c>
      <c r="F12" s="157">
        <v>0</v>
      </c>
      <c r="G12" s="157">
        <v>0</v>
      </c>
      <c r="H12" s="157">
        <v>273599.68144412</v>
      </c>
      <c r="I12" s="157">
        <v>0</v>
      </c>
      <c r="J12" s="157">
        <v>0</v>
      </c>
      <c r="K12" s="157">
        <v>0</v>
      </c>
      <c r="L12" s="169">
        <v>273599.68144412</v>
      </c>
      <c r="M12" s="170">
        <f>SUM('Pomoćno T-2_Izvor sredstava_202'!M12,'Pomoćno T-2_Izvor sredstava_202'!U12,'Pomoćno T-2_Izvor sredstava_202'!AC12)</f>
        <v>26546.3233342182</v>
      </c>
      <c r="N12" s="171">
        <f>SUM('Pomoćno T-2_Izvor sredstava_202'!N12,'Pomoćno T-2_Izvor sredstava_202'!V12,'Pomoćno T-2_Izvor sredstava_202'!AD12)</f>
        <v>0</v>
      </c>
      <c r="O12" s="171">
        <f>SUM('Pomoćno T-2_Izvor sredstava_202'!O12,'Pomoćno T-2_Izvor sredstava_202'!W12,'Pomoćno T-2_Izvor sredstava_202'!AE12)</f>
        <v>26546.3233342182</v>
      </c>
      <c r="P12" s="171">
        <f>SUM('Pomoćno T-2_Izvor sredstava_202'!P12,'Pomoćno T-2_Izvor sredstava_202'!X12,'Pomoćno T-2_Izvor sredstava_202'!AF12)</f>
        <v>539062.914786302</v>
      </c>
      <c r="Q12" s="171">
        <f>SUM('Pomoćno T-2_Izvor sredstava_202'!Q12,'Pomoćno T-2_Izvor sredstava_202'!Y12,'Pomoćno T-2_Izvor sredstava_202'!AG12)</f>
        <v>0</v>
      </c>
      <c r="R12" s="171">
        <f>SUM('Pomoćno T-2_Izvor sredstava_202'!R12,'Pomoćno T-2_Izvor sredstava_202'!Z12,'Pomoćno T-2_Izvor sredstava_202'!AH12)</f>
        <v>0</v>
      </c>
      <c r="S12" s="171">
        <f>SUM('Pomoćno T-2_Izvor sredstava_202'!S12,'Pomoćno T-2_Izvor sredstava_202'!AA12,'Pomoćno T-2_Izvor sredstava_202'!AI12)</f>
        <v>0</v>
      </c>
      <c r="T12" s="169">
        <f>SUM('Pomoćno T-2_Izvor sredstava_202'!T12,'Pomoćno T-2_Izvor sredstava_202'!AB12,'Pomoćno T-2_Izvor sredstava_202'!AJ12)</f>
        <v>592155.561454738</v>
      </c>
    </row>
    <row r="13" ht="30.75" customHeight="1" spans="1:20">
      <c r="A13" s="140" t="s">
        <v>110</v>
      </c>
      <c r="B13" s="141" t="s">
        <v>111</v>
      </c>
      <c r="C13" s="142"/>
      <c r="D13" s="143"/>
      <c r="E13" s="144">
        <v>0</v>
      </c>
      <c r="F13" s="145">
        <v>0</v>
      </c>
      <c r="G13" s="145">
        <v>0</v>
      </c>
      <c r="H13" s="145">
        <v>273599.68144412</v>
      </c>
      <c r="I13" s="145">
        <v>0</v>
      </c>
      <c r="J13" s="145">
        <v>0</v>
      </c>
      <c r="K13" s="145">
        <v>0</v>
      </c>
      <c r="L13" s="168">
        <v>273599.68144412</v>
      </c>
      <c r="M13" s="144">
        <f>SUM('Pomoćno T-2_Izvor sredstava_202'!M13,'Pomoćno T-2_Izvor sredstava_202'!U13,'Pomoćno T-2_Izvor sredstava_202'!AC13)</f>
        <v>26546.3233342182</v>
      </c>
      <c r="N13" s="145">
        <f>SUM('Pomoćno T-2_Izvor sredstava_202'!N13,'Pomoćno T-2_Izvor sredstava_202'!V13,'Pomoćno T-2_Izvor sredstava_202'!AD13)</f>
        <v>0</v>
      </c>
      <c r="O13" s="145">
        <f>SUM('Pomoćno T-2_Izvor sredstava_202'!O13,'Pomoćno T-2_Izvor sredstava_202'!W13,'Pomoćno T-2_Izvor sredstava_202'!AE13)</f>
        <v>26546.3233342182</v>
      </c>
      <c r="P13" s="145">
        <f>SUM('Pomoćno T-2_Izvor sredstava_202'!P13,'Pomoćno T-2_Izvor sredstava_202'!X13,'Pomoćno T-2_Izvor sredstava_202'!AF13)</f>
        <v>539062.914786302</v>
      </c>
      <c r="Q13" s="145">
        <f>SUM('Pomoćno T-2_Izvor sredstava_202'!Q13,'Pomoćno T-2_Izvor sredstava_202'!Y13,'Pomoćno T-2_Izvor sredstava_202'!AG13)</f>
        <v>0</v>
      </c>
      <c r="R13" s="145">
        <f>SUM('Pomoćno T-2_Izvor sredstava_202'!R13,'Pomoćno T-2_Izvor sredstava_202'!Z13,'Pomoćno T-2_Izvor sredstava_202'!AH13)</f>
        <v>0</v>
      </c>
      <c r="S13" s="145">
        <f>SUM('Pomoćno T-2_Izvor sredstava_202'!S13,'Pomoćno T-2_Izvor sredstava_202'!AA13,'Pomoćno T-2_Izvor sredstava_202'!AI13)</f>
        <v>0</v>
      </c>
      <c r="T13" s="168">
        <f>SUM('Pomoćno T-2_Izvor sredstava_202'!T13,'Pomoćno T-2_Izvor sredstava_202'!AB13,'Pomoćno T-2_Izvor sredstava_202'!AJ13)</f>
        <v>592155.561454738</v>
      </c>
    </row>
    <row r="14" ht="30.75" customHeight="1" spans="1:20">
      <c r="A14" s="146" t="s">
        <v>114</v>
      </c>
      <c r="B14" s="147" t="s">
        <v>115</v>
      </c>
      <c r="C14" s="151"/>
      <c r="D14" s="148" t="s">
        <v>116</v>
      </c>
      <c r="E14" s="149">
        <v>0</v>
      </c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  <c r="L14" s="168">
        <v>0</v>
      </c>
      <c r="M14" s="149">
        <f>SUM('Pomoćno T-2_Izvor sredstava_202'!M14,'Pomoćno T-2_Izvor sredstava_202'!U14,'Pomoćno T-2_Izvor sredstava_202'!AC14)</f>
        <v>26546.3233342182</v>
      </c>
      <c r="N14" s="150">
        <f>SUM('Pomoćno T-2_Izvor sredstava_202'!N14,'Pomoćno T-2_Izvor sredstava_202'!V14,'Pomoćno T-2_Izvor sredstava_202'!AD14)</f>
        <v>0</v>
      </c>
      <c r="O14" s="150">
        <f>SUM('Pomoćno T-2_Izvor sredstava_202'!O14,'Pomoćno T-2_Izvor sredstava_202'!W14,'Pomoćno T-2_Izvor sredstava_202'!AE14)</f>
        <v>26546.3233342182</v>
      </c>
      <c r="P14" s="150">
        <f>SUM('Pomoćno T-2_Izvor sredstava_202'!P14,'Pomoćno T-2_Izvor sredstava_202'!X14,'Pomoćno T-2_Izvor sredstava_202'!AF14)</f>
        <v>265463.233342182</v>
      </c>
      <c r="Q14" s="150">
        <f>SUM('Pomoćno T-2_Izvor sredstava_202'!Q14,'Pomoćno T-2_Izvor sredstava_202'!Y14,'Pomoćno T-2_Izvor sredstava_202'!AG14)</f>
        <v>0</v>
      </c>
      <c r="R14" s="150">
        <f>SUM('Pomoćno T-2_Izvor sredstava_202'!R14,'Pomoćno T-2_Izvor sredstava_202'!Z14,'Pomoćno T-2_Izvor sredstava_202'!AH14)</f>
        <v>0</v>
      </c>
      <c r="S14" s="150">
        <f>SUM('Pomoćno T-2_Izvor sredstava_202'!S14,'Pomoćno T-2_Izvor sredstava_202'!AA14,'Pomoćno T-2_Izvor sredstava_202'!AI14)</f>
        <v>0</v>
      </c>
      <c r="T14" s="168">
        <f>SUM('Pomoćno T-2_Izvor sredstava_202'!T14,'Pomoćno T-2_Izvor sredstava_202'!AB14,'Pomoćno T-2_Izvor sredstava_202'!AJ14)</f>
        <v>318555.880010619</v>
      </c>
    </row>
    <row r="15" ht="30.75" customHeight="1" spans="1:20">
      <c r="A15" s="146" t="s">
        <v>117</v>
      </c>
      <c r="B15" s="147" t="s">
        <v>118</v>
      </c>
      <c r="C15" s="151" t="s">
        <v>356</v>
      </c>
      <c r="D15" s="148" t="s">
        <v>119</v>
      </c>
      <c r="E15" s="149">
        <v>0</v>
      </c>
      <c r="F15" s="150">
        <v>0</v>
      </c>
      <c r="G15" s="150">
        <v>0</v>
      </c>
      <c r="H15" s="150">
        <v>273599.68144412</v>
      </c>
      <c r="I15" s="150">
        <v>0</v>
      </c>
      <c r="J15" s="150">
        <v>0</v>
      </c>
      <c r="K15" s="150">
        <v>0</v>
      </c>
      <c r="L15" s="168">
        <v>273599.68144412</v>
      </c>
      <c r="M15" s="149">
        <f>SUM('Pomoćno T-2_Izvor sredstava_202'!M15,'Pomoćno T-2_Izvor sredstava_202'!U15,'Pomoćno T-2_Izvor sredstava_202'!AC15)</f>
        <v>0</v>
      </c>
      <c r="N15" s="150">
        <f>SUM('Pomoćno T-2_Izvor sredstava_202'!N15,'Pomoćno T-2_Izvor sredstava_202'!V15,'Pomoćno T-2_Izvor sredstava_202'!AD15)</f>
        <v>0</v>
      </c>
      <c r="O15" s="150">
        <f>SUM('Pomoćno T-2_Izvor sredstava_202'!O15,'Pomoćno T-2_Izvor sredstava_202'!W15,'Pomoćno T-2_Izvor sredstava_202'!AE15)</f>
        <v>0</v>
      </c>
      <c r="P15" s="150">
        <f>SUM('Pomoćno T-2_Izvor sredstava_202'!P15,'Pomoćno T-2_Izvor sredstava_202'!X15,'Pomoćno T-2_Izvor sredstava_202'!AF15)</f>
        <v>273599.68144412</v>
      </c>
      <c r="Q15" s="150">
        <f>SUM('Pomoćno T-2_Izvor sredstava_202'!Q15,'Pomoćno T-2_Izvor sredstava_202'!Y15,'Pomoćno T-2_Izvor sredstava_202'!AG15)</f>
        <v>0</v>
      </c>
      <c r="R15" s="150">
        <f>SUM('Pomoćno T-2_Izvor sredstava_202'!R15,'Pomoćno T-2_Izvor sredstava_202'!Z15,'Pomoćno T-2_Izvor sredstava_202'!AH15)</f>
        <v>0</v>
      </c>
      <c r="S15" s="150">
        <f>SUM('Pomoćno T-2_Izvor sredstava_202'!S15,'Pomoćno T-2_Izvor sredstava_202'!AA15,'Pomoćno T-2_Izvor sredstava_202'!AI15)</f>
        <v>0</v>
      </c>
      <c r="T15" s="168">
        <f>SUM('Pomoćno T-2_Izvor sredstava_202'!T15,'Pomoćno T-2_Izvor sredstava_202'!AB15,'Pomoćno T-2_Izvor sredstava_202'!AJ15)</f>
        <v>273599.68144412</v>
      </c>
    </row>
    <row r="16" ht="30.75" customHeight="1" spans="1:20">
      <c r="A16" s="140" t="s">
        <v>120</v>
      </c>
      <c r="B16" s="141" t="s">
        <v>121</v>
      </c>
      <c r="C16" s="142"/>
      <c r="D16" s="143"/>
      <c r="E16" s="144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68">
        <v>0</v>
      </c>
      <c r="M16" s="144">
        <f>SUM('Pomoćno T-2_Izvor sredstava_202'!M16,'Pomoćno T-2_Izvor sredstava_202'!U16,'Pomoćno T-2_Izvor sredstava_202'!AC16)</f>
        <v>0</v>
      </c>
      <c r="N16" s="145">
        <f>SUM('Pomoćno T-2_Izvor sredstava_202'!N16,'Pomoćno T-2_Izvor sredstava_202'!V16,'Pomoćno T-2_Izvor sredstava_202'!AD16)</f>
        <v>0</v>
      </c>
      <c r="O16" s="145">
        <f>SUM('Pomoćno T-2_Izvor sredstava_202'!O16,'Pomoćno T-2_Izvor sredstava_202'!W16,'Pomoćno T-2_Izvor sredstava_202'!AE16)</f>
        <v>0</v>
      </c>
      <c r="P16" s="145">
        <f>SUM('Pomoćno T-2_Izvor sredstava_202'!P16,'Pomoćno T-2_Izvor sredstava_202'!X16,'Pomoćno T-2_Izvor sredstava_202'!AF16)</f>
        <v>0</v>
      </c>
      <c r="Q16" s="145">
        <f>SUM('Pomoćno T-2_Izvor sredstava_202'!Q16,'Pomoćno T-2_Izvor sredstava_202'!Y16,'Pomoćno T-2_Izvor sredstava_202'!AG16)</f>
        <v>0</v>
      </c>
      <c r="R16" s="145">
        <f>SUM('Pomoćno T-2_Izvor sredstava_202'!R16,'Pomoćno T-2_Izvor sredstava_202'!Z16,'Pomoćno T-2_Izvor sredstava_202'!AH16)</f>
        <v>0</v>
      </c>
      <c r="S16" s="145">
        <f>SUM('Pomoćno T-2_Izvor sredstava_202'!S16,'Pomoćno T-2_Izvor sredstava_202'!AA16,'Pomoćno T-2_Izvor sredstava_202'!AI16)</f>
        <v>0</v>
      </c>
      <c r="T16" s="168">
        <f>SUM('Pomoćno T-2_Izvor sredstava_202'!T16,'Pomoćno T-2_Izvor sredstava_202'!AB16,'Pomoćno T-2_Izvor sredstava_202'!AJ16)</f>
        <v>0</v>
      </c>
    </row>
    <row r="17" ht="30.75" customHeight="1" spans="1:20">
      <c r="A17" s="146" t="s">
        <v>124</v>
      </c>
      <c r="B17" s="147" t="s">
        <v>125</v>
      </c>
      <c r="C17" s="151"/>
      <c r="D17" s="148" t="s">
        <v>96</v>
      </c>
      <c r="E17" s="149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68">
        <v>0</v>
      </c>
      <c r="M17" s="149">
        <f>SUM('Pomoćno T-2_Izvor sredstava_202'!M17,'Pomoćno T-2_Izvor sredstava_202'!U17,'Pomoćno T-2_Izvor sredstava_202'!AC17)</f>
        <v>0</v>
      </c>
      <c r="N17" s="150">
        <f>SUM('Pomoćno T-2_Izvor sredstava_202'!N17,'Pomoćno T-2_Izvor sredstava_202'!V17,'Pomoćno T-2_Izvor sredstava_202'!AD17)</f>
        <v>0</v>
      </c>
      <c r="O17" s="150">
        <f>SUM('Pomoćno T-2_Izvor sredstava_202'!O17,'Pomoćno T-2_Izvor sredstava_202'!W17,'Pomoćno T-2_Izvor sredstava_202'!AE17)</f>
        <v>0</v>
      </c>
      <c r="P17" s="150">
        <f>SUM('Pomoćno T-2_Izvor sredstava_202'!P17,'Pomoćno T-2_Izvor sredstava_202'!X17,'Pomoćno T-2_Izvor sredstava_202'!AF17)</f>
        <v>0</v>
      </c>
      <c r="Q17" s="150">
        <f>SUM('Pomoćno T-2_Izvor sredstava_202'!Q17,'Pomoćno T-2_Izvor sredstava_202'!Y17,'Pomoćno T-2_Izvor sredstava_202'!AG17)</f>
        <v>0</v>
      </c>
      <c r="R17" s="150">
        <f>SUM('Pomoćno T-2_Izvor sredstava_202'!R17,'Pomoćno T-2_Izvor sredstava_202'!Z17,'Pomoćno T-2_Izvor sredstava_202'!AH17)</f>
        <v>0</v>
      </c>
      <c r="S17" s="150">
        <f>SUM('Pomoćno T-2_Izvor sredstava_202'!S17,'Pomoćno T-2_Izvor sredstava_202'!AA17,'Pomoćno T-2_Izvor sredstava_202'!AI17)</f>
        <v>0</v>
      </c>
      <c r="T17" s="168">
        <f>SUM('Pomoćno T-2_Izvor sredstava_202'!T17,'Pomoćno T-2_Izvor sredstava_202'!AB17,'Pomoćno T-2_Izvor sredstava_202'!AJ17)</f>
        <v>0</v>
      </c>
    </row>
    <row r="18" ht="30.75" customHeight="1" spans="1:20">
      <c r="A18" s="154" t="s">
        <v>126</v>
      </c>
      <c r="B18" s="155" t="s">
        <v>127</v>
      </c>
      <c r="C18" s="142"/>
      <c r="D18" s="143"/>
      <c r="E18" s="156">
        <v>0</v>
      </c>
      <c r="F18" s="157">
        <v>0</v>
      </c>
      <c r="G18" s="157">
        <v>0</v>
      </c>
      <c r="H18" s="157">
        <v>540881.337934696</v>
      </c>
      <c r="I18" s="157">
        <v>0</v>
      </c>
      <c r="J18" s="157">
        <v>0</v>
      </c>
      <c r="K18" s="157">
        <v>0</v>
      </c>
      <c r="L18" s="169">
        <v>540881.337934696</v>
      </c>
      <c r="M18" s="170">
        <f>SUM('Pomoćno T-2_Izvor sredstava_202'!M18,'Pomoćno T-2_Izvor sredstava_202'!U18,'Pomoćno T-2_Izvor sredstava_202'!AC18)</f>
        <v>201389.923339528</v>
      </c>
      <c r="N18" s="171">
        <f>SUM('Pomoćno T-2_Izvor sredstava_202'!N18,'Pomoćno T-2_Izvor sredstava_202'!V18,'Pomoćno T-2_Izvor sredstava_202'!AD18)</f>
        <v>0</v>
      </c>
      <c r="O18" s="171">
        <f>SUM('Pomoćno T-2_Izvor sredstava_202'!O18,'Pomoćno T-2_Izvor sredstava_202'!W18,'Pomoćno T-2_Izvor sredstava_202'!AE18)</f>
        <v>1225703.33581895</v>
      </c>
      <c r="P18" s="171">
        <f>SUM('Pomoćno T-2_Izvor sredstava_202'!P18,'Pomoćno T-2_Izvor sredstava_202'!X18,'Pomoćno T-2_Izvor sredstava_202'!AF18)</f>
        <v>8928471.54062915</v>
      </c>
      <c r="Q18" s="171">
        <f>SUM('Pomoćno T-2_Izvor sredstava_202'!Q18,'Pomoćno T-2_Izvor sredstava_202'!Y18,'Pomoćno T-2_Izvor sredstava_202'!AG18)</f>
        <v>1720448.08</v>
      </c>
      <c r="R18" s="171">
        <f>SUM('Pomoćno T-2_Izvor sredstava_202'!R18,'Pomoćno T-2_Izvor sredstava_202'!Z18,'Pomoćno T-2_Izvor sredstava_202'!AH18)</f>
        <v>0</v>
      </c>
      <c r="S18" s="171">
        <f>SUM('Pomoćno T-2_Izvor sredstava_202'!S18,'Pomoćno T-2_Izvor sredstava_202'!AA18,'Pomoćno T-2_Izvor sredstava_202'!AI18)</f>
        <v>0</v>
      </c>
      <c r="T18" s="169">
        <f>SUM('Pomoćno T-2_Izvor sredstava_202'!T18,'Pomoćno T-2_Izvor sredstava_202'!AB18,'Pomoćno T-2_Izvor sredstava_202'!AJ18)</f>
        <v>10355564.7997876</v>
      </c>
    </row>
    <row r="19" ht="30.75" customHeight="1" spans="1:20">
      <c r="A19" s="140" t="s">
        <v>131</v>
      </c>
      <c r="B19" s="141" t="s">
        <v>132</v>
      </c>
      <c r="C19" s="142"/>
      <c r="D19" s="143"/>
      <c r="E19" s="144">
        <v>0</v>
      </c>
      <c r="F19" s="145">
        <v>0</v>
      </c>
      <c r="G19" s="145">
        <v>0</v>
      </c>
      <c r="H19" s="145">
        <v>530926.466684364</v>
      </c>
      <c r="I19" s="145">
        <v>0</v>
      </c>
      <c r="J19" s="145">
        <v>0</v>
      </c>
      <c r="K19" s="145">
        <v>0</v>
      </c>
      <c r="L19" s="168">
        <v>530926.466684364</v>
      </c>
      <c r="M19" s="144">
        <f>SUM('Pomoćno T-2_Izvor sredstava_202'!M19,'Pomoćno T-2_Izvor sredstava_202'!U19,'Pomoćno T-2_Izvor sredstava_202'!AC19)</f>
        <v>15565.66</v>
      </c>
      <c r="N19" s="145">
        <f>SUM('Pomoćno T-2_Izvor sredstava_202'!N19,'Pomoćno T-2_Izvor sredstava_202'!V19,'Pomoćno T-2_Izvor sredstava_202'!AD19)</f>
        <v>0</v>
      </c>
      <c r="O19" s="145">
        <f>SUM('Pomoćno T-2_Izvor sredstava_202'!O19,'Pomoćno T-2_Izvor sredstava_202'!W19,'Pomoćno T-2_Izvor sredstava_202'!AE19)</f>
        <v>299988.665500398</v>
      </c>
      <c r="P19" s="145">
        <f>SUM('Pomoćno T-2_Izvor sredstava_202'!P19,'Pomoćno T-2_Izvor sredstava_202'!X19,'Pomoćno T-2_Izvor sredstava_202'!AF19)</f>
        <v>3744605.23423414</v>
      </c>
      <c r="Q19" s="145">
        <f>SUM('Pomoćno T-2_Izvor sredstava_202'!Q19,'Pomoćno T-2_Izvor sredstava_202'!Y19,'Pomoćno T-2_Izvor sredstava_202'!AG19)</f>
        <v>1720448.08</v>
      </c>
      <c r="R19" s="145">
        <f>SUM('Pomoćno T-2_Izvor sredstava_202'!R19,'Pomoćno T-2_Izvor sredstava_202'!Z19,'Pomoćno T-2_Izvor sredstava_202'!AH19)</f>
        <v>0</v>
      </c>
      <c r="S19" s="145">
        <f>SUM('Pomoćno T-2_Izvor sredstava_202'!S19,'Pomoćno T-2_Izvor sredstava_202'!AA19,'Pomoćno T-2_Izvor sredstava_202'!AI19)</f>
        <v>0</v>
      </c>
      <c r="T19" s="168">
        <f>SUM('Pomoćno T-2_Izvor sredstava_202'!T19,'Pomoćno T-2_Izvor sredstava_202'!AB19,'Pomoćno T-2_Izvor sredstava_202'!AJ19)</f>
        <v>4060159.55973454</v>
      </c>
    </row>
    <row r="20" ht="30.75" customHeight="1" spans="1:20">
      <c r="A20" s="146" t="s">
        <v>135</v>
      </c>
      <c r="B20" s="147" t="s">
        <v>136</v>
      </c>
      <c r="C20" s="151" t="s">
        <v>357</v>
      </c>
      <c r="D20" s="148" t="s">
        <v>96</v>
      </c>
      <c r="E20" s="149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68">
        <v>0</v>
      </c>
      <c r="M20" s="149">
        <f>SUM('Pomoćno T-2_Izvor sredstava_202'!M20,'Pomoćno T-2_Izvor sredstava_202'!U20,'Pomoćno T-2_Izvor sredstava_202'!AC20)</f>
        <v>15565.66</v>
      </c>
      <c r="N20" s="150">
        <f>SUM('Pomoćno T-2_Izvor sredstava_202'!N20,'Pomoćno T-2_Izvor sredstava_202'!V20,'Pomoćno T-2_Izvor sredstava_202'!AD20)</f>
        <v>0</v>
      </c>
      <c r="O20" s="150">
        <f>SUM('Pomoćno T-2_Izvor sredstava_202'!O20,'Pomoćno T-2_Izvor sredstava_202'!W20,'Pomoćno T-2_Izvor sredstava_202'!AE20)</f>
        <v>138042.82</v>
      </c>
      <c r="P20" s="150">
        <f>SUM('Pomoćno T-2_Izvor sredstava_202'!P20,'Pomoćno T-2_Izvor sredstava_202'!X20,'Pomoćno T-2_Izvor sredstava_202'!AF20)</f>
        <v>870448.08</v>
      </c>
      <c r="Q20" s="150">
        <f>SUM('Pomoćno T-2_Izvor sredstava_202'!Q20,'Pomoćno T-2_Izvor sredstava_202'!Y20,'Pomoćno T-2_Izvor sredstava_202'!AG20)</f>
        <v>870448.08</v>
      </c>
      <c r="R20" s="150">
        <f>SUM('Pomoćno T-2_Izvor sredstava_202'!R20,'Pomoćno T-2_Izvor sredstava_202'!Z20,'Pomoćno T-2_Izvor sredstava_202'!AH20)</f>
        <v>0</v>
      </c>
      <c r="S20" s="150">
        <f>SUM('Pomoćno T-2_Izvor sredstava_202'!S20,'Pomoćno T-2_Izvor sredstava_202'!AA20,'Pomoćno T-2_Izvor sredstava_202'!AI20)</f>
        <v>0</v>
      </c>
      <c r="T20" s="168">
        <f>SUM('Pomoćno T-2_Izvor sredstava_202'!T20,'Pomoćno T-2_Izvor sredstava_202'!AB20,'Pomoćno T-2_Izvor sredstava_202'!AJ20)</f>
        <v>1024056.56</v>
      </c>
    </row>
    <row r="21" ht="30.75" customHeight="1" spans="1:20">
      <c r="A21" s="146" t="s">
        <v>137</v>
      </c>
      <c r="B21" s="147" t="s">
        <v>138</v>
      </c>
      <c r="C21" s="151" t="s">
        <v>357</v>
      </c>
      <c r="D21" s="148" t="s">
        <v>139</v>
      </c>
      <c r="E21" s="149">
        <v>0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68">
        <v>0</v>
      </c>
      <c r="M21" s="149">
        <f>SUM('Pomoćno T-2_Izvor sredstava_202'!M21,'Pomoćno T-2_Izvor sredstava_202'!U21,'Pomoćno T-2_Izvor sredstava_202'!AC21)</f>
        <v>0</v>
      </c>
      <c r="N21" s="150">
        <f>SUM('Pomoćno T-2_Izvor sredstava_202'!N21,'Pomoćno T-2_Izvor sredstava_202'!V21,'Pomoćno T-2_Izvor sredstava_202'!AD21)</f>
        <v>0</v>
      </c>
      <c r="O21" s="150">
        <f>SUM('Pomoćno T-2_Izvor sredstava_202'!O21,'Pomoćno T-2_Izvor sredstava_202'!W21,'Pomoćno T-2_Izvor sredstava_202'!AE21)</f>
        <v>150000</v>
      </c>
      <c r="P21" s="150">
        <f>SUM('Pomoćno T-2_Izvor sredstava_202'!P21,'Pomoćno T-2_Izvor sredstava_202'!X21,'Pomoćno T-2_Izvor sredstava_202'!AF21)</f>
        <v>850000</v>
      </c>
      <c r="Q21" s="150">
        <f>SUM('Pomoćno T-2_Izvor sredstava_202'!Q21,'Pomoćno T-2_Izvor sredstava_202'!Y21,'Pomoćno T-2_Izvor sredstava_202'!AG21)</f>
        <v>850000</v>
      </c>
      <c r="R21" s="150">
        <f>SUM('Pomoćno T-2_Izvor sredstava_202'!R21,'Pomoćno T-2_Izvor sredstava_202'!Z21,'Pomoćno T-2_Izvor sredstava_202'!AH21)</f>
        <v>0</v>
      </c>
      <c r="S21" s="150">
        <f>SUM('Pomoćno T-2_Izvor sredstava_202'!S21,'Pomoćno T-2_Izvor sredstava_202'!AA21,'Pomoćno T-2_Izvor sredstava_202'!AI21)</f>
        <v>0</v>
      </c>
      <c r="T21" s="168">
        <f>SUM('Pomoćno T-2_Izvor sredstava_202'!T21,'Pomoćno T-2_Izvor sredstava_202'!AB21,'Pomoćno T-2_Izvor sredstava_202'!AJ21)</f>
        <v>1000000</v>
      </c>
    </row>
    <row r="22" ht="30.75" customHeight="1" spans="1:20">
      <c r="A22" s="146" t="s">
        <v>140</v>
      </c>
      <c r="B22" s="147" t="s">
        <v>141</v>
      </c>
      <c r="C22" s="151"/>
      <c r="D22" s="148" t="s">
        <v>96</v>
      </c>
      <c r="E22" s="149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68">
        <v>0</v>
      </c>
      <c r="M22" s="149">
        <f>SUM('Pomoćno T-2_Izvor sredstava_202'!M22,'Pomoćno T-2_Izvor sredstava_202'!U22,'Pomoćno T-2_Izvor sredstava_202'!AC22)</f>
        <v>0</v>
      </c>
      <c r="N22" s="150">
        <f>SUM('Pomoćno T-2_Izvor sredstava_202'!N22,'Pomoćno T-2_Izvor sredstava_202'!V22,'Pomoćno T-2_Izvor sredstava_202'!AD22)</f>
        <v>0</v>
      </c>
      <c r="O22" s="150">
        <f>SUM('Pomoćno T-2_Izvor sredstava_202'!O22,'Pomoćno T-2_Izvor sredstava_202'!W22,'Pomoćno T-2_Izvor sredstava_202'!AE22)</f>
        <v>5309.26466684364</v>
      </c>
      <c r="P22" s="150">
        <f>SUM('Pomoćno T-2_Izvor sredstava_202'!P22,'Pomoćno T-2_Izvor sredstava_202'!X22,'Pomoćno T-2_Izvor sredstava_202'!AF22)</f>
        <v>39819.4850013273</v>
      </c>
      <c r="Q22" s="150">
        <f>SUM('Pomoćno T-2_Izvor sredstava_202'!Q22,'Pomoćno T-2_Izvor sredstava_202'!Y22,'Pomoćno T-2_Izvor sredstava_202'!AG22)</f>
        <v>0</v>
      </c>
      <c r="R22" s="150">
        <f>SUM('Pomoćno T-2_Izvor sredstava_202'!R22,'Pomoćno T-2_Izvor sredstava_202'!Z22,'Pomoćno T-2_Izvor sredstava_202'!AH22)</f>
        <v>0</v>
      </c>
      <c r="S22" s="150">
        <f>SUM('Pomoćno T-2_Izvor sredstava_202'!S22,'Pomoćno T-2_Izvor sredstava_202'!AA22,'Pomoćno T-2_Izvor sredstava_202'!AI22)</f>
        <v>0</v>
      </c>
      <c r="T22" s="168">
        <f>SUM('Pomoćno T-2_Izvor sredstava_202'!T22,'Pomoćno T-2_Izvor sredstava_202'!AB22,'Pomoćno T-2_Izvor sredstava_202'!AJ22)</f>
        <v>45128.749668171</v>
      </c>
    </row>
    <row r="23" ht="30.75" customHeight="1" spans="1:20">
      <c r="A23" s="146" t="s">
        <v>142</v>
      </c>
      <c r="B23" s="147" t="s">
        <v>143</v>
      </c>
      <c r="C23" s="151"/>
      <c r="D23" s="148" t="s">
        <v>144</v>
      </c>
      <c r="E23" s="149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68">
        <v>0</v>
      </c>
      <c r="M23" s="149">
        <f>SUM('Pomoćno T-2_Izvor sredstava_202'!M23,'Pomoćno T-2_Izvor sredstava_202'!U23,'Pomoćno T-2_Izvor sredstava_202'!AC23)</f>
        <v>0</v>
      </c>
      <c r="N23" s="150">
        <f>SUM('Pomoćno T-2_Izvor sredstava_202'!N23,'Pomoćno T-2_Izvor sredstava_202'!V23,'Pomoćno T-2_Izvor sredstava_202'!AD23)</f>
        <v>0</v>
      </c>
      <c r="O23" s="150">
        <f>SUM('Pomoćno T-2_Izvor sredstava_202'!O23,'Pomoćno T-2_Izvor sredstava_202'!W23,'Pomoćno T-2_Izvor sredstava_202'!AE23)</f>
        <v>6636.58083355455</v>
      </c>
      <c r="P23" s="150">
        <f>SUM('Pomoćno T-2_Izvor sredstava_202'!P23,'Pomoćno T-2_Izvor sredstava_202'!X23,'Pomoćno T-2_Izvor sredstava_202'!AF23)</f>
        <v>391558.269179719</v>
      </c>
      <c r="Q23" s="150">
        <f>SUM('Pomoćno T-2_Izvor sredstava_202'!Q23,'Pomoćno T-2_Izvor sredstava_202'!Y23,'Pomoćno T-2_Izvor sredstava_202'!AG23)</f>
        <v>0</v>
      </c>
      <c r="R23" s="150">
        <f>SUM('Pomoćno T-2_Izvor sredstava_202'!R23,'Pomoćno T-2_Izvor sredstava_202'!Z23,'Pomoćno T-2_Izvor sredstava_202'!AH23)</f>
        <v>0</v>
      </c>
      <c r="S23" s="150">
        <f>SUM('Pomoćno T-2_Izvor sredstava_202'!S23,'Pomoćno T-2_Izvor sredstava_202'!AA23,'Pomoćno T-2_Izvor sredstava_202'!AI23)</f>
        <v>0</v>
      </c>
      <c r="T23" s="168">
        <f>SUM('Pomoćno T-2_Izvor sredstava_202'!T23,'Pomoćno T-2_Izvor sredstava_202'!AB23,'Pomoćno T-2_Izvor sredstava_202'!AJ23)</f>
        <v>398194.850013273</v>
      </c>
    </row>
    <row r="24" ht="30.75" customHeight="1" spans="1:20">
      <c r="A24" s="146" t="s">
        <v>145</v>
      </c>
      <c r="B24" s="147" t="s">
        <v>146</v>
      </c>
      <c r="C24" s="151"/>
      <c r="D24" s="148" t="s">
        <v>96</v>
      </c>
      <c r="E24" s="149">
        <v>0</v>
      </c>
      <c r="F24" s="150">
        <v>0</v>
      </c>
      <c r="G24" s="150">
        <v>0</v>
      </c>
      <c r="H24" s="150">
        <v>530926.466684364</v>
      </c>
      <c r="I24" s="150">
        <v>0</v>
      </c>
      <c r="J24" s="150">
        <v>0</v>
      </c>
      <c r="K24" s="150">
        <v>0</v>
      </c>
      <c r="L24" s="168">
        <v>530926.466684364</v>
      </c>
      <c r="M24" s="149">
        <f>SUM('Pomoćno T-2_Izvor sredstava_202'!M24,'Pomoćno T-2_Izvor sredstava_202'!U24,'Pomoćno T-2_Izvor sredstava_202'!AC24)</f>
        <v>0</v>
      </c>
      <c r="N24" s="150">
        <f>SUM('Pomoćno T-2_Izvor sredstava_202'!N24,'Pomoćno T-2_Izvor sredstava_202'!V24,'Pomoćno T-2_Izvor sredstava_202'!AD24)</f>
        <v>0</v>
      </c>
      <c r="O24" s="150">
        <f>SUM('Pomoćno T-2_Izvor sredstava_202'!O24,'Pomoćno T-2_Izvor sredstava_202'!W24,'Pomoćno T-2_Izvor sredstava_202'!AE24)</f>
        <v>0</v>
      </c>
      <c r="P24" s="150">
        <f>SUM('Pomoćno T-2_Izvor sredstava_202'!P24,'Pomoćno T-2_Izvor sredstava_202'!X24,'Pomoćno T-2_Izvor sredstava_202'!AF24)</f>
        <v>1592779.40005309</v>
      </c>
      <c r="Q24" s="150">
        <f>SUM('Pomoćno T-2_Izvor sredstava_202'!Q24,'Pomoćno T-2_Izvor sredstava_202'!Y24,'Pomoćno T-2_Izvor sredstava_202'!AG24)</f>
        <v>0</v>
      </c>
      <c r="R24" s="150">
        <f>SUM('Pomoćno T-2_Izvor sredstava_202'!R24,'Pomoćno T-2_Izvor sredstava_202'!Z24,'Pomoćno T-2_Izvor sredstava_202'!AH24)</f>
        <v>0</v>
      </c>
      <c r="S24" s="150">
        <f>SUM('Pomoćno T-2_Izvor sredstava_202'!S24,'Pomoćno T-2_Izvor sredstava_202'!AA24,'Pomoćno T-2_Izvor sredstava_202'!AI24)</f>
        <v>0</v>
      </c>
      <c r="T24" s="168">
        <f>SUM('Pomoćno T-2_Izvor sredstava_202'!T24,'Pomoćno T-2_Izvor sredstava_202'!AB24,'Pomoćno T-2_Izvor sredstava_202'!AJ24)</f>
        <v>1592779.40005309</v>
      </c>
    </row>
    <row r="25" ht="30.75" customHeight="1" spans="1:20">
      <c r="A25" s="140" t="s">
        <v>147</v>
      </c>
      <c r="B25" s="141" t="s">
        <v>148</v>
      </c>
      <c r="C25" s="142"/>
      <c r="D25" s="143"/>
      <c r="E25" s="144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68">
        <v>0</v>
      </c>
      <c r="M25" s="144">
        <f>SUM('Pomoćno T-2_Izvor sredstava_202'!M25,'Pomoćno T-2_Izvor sredstava_202'!U25,'Pomoćno T-2_Izvor sredstava_202'!AC25)</f>
        <v>66365.8083355455</v>
      </c>
      <c r="N25" s="145">
        <f>SUM('Pomoćno T-2_Izvor sredstava_202'!N25,'Pomoćno T-2_Izvor sredstava_202'!V25,'Pomoćno T-2_Izvor sredstava_202'!AD25)</f>
        <v>0</v>
      </c>
      <c r="O25" s="145">
        <f>SUM('Pomoćno T-2_Izvor sredstava_202'!O25,'Pomoćno T-2_Izvor sredstava_202'!W25,'Pomoćno T-2_Izvor sredstava_202'!AE25)</f>
        <v>752441.513647465</v>
      </c>
      <c r="P25" s="145">
        <f>SUM('Pomoćno T-2_Izvor sredstava_202'!P25,'Pomoćno T-2_Izvor sredstava_202'!X25,'Pomoćno T-2_Izvor sredstava_202'!AF25)</f>
        <v>5019508.63981683</v>
      </c>
      <c r="Q25" s="145">
        <f>SUM('Pomoćno T-2_Izvor sredstava_202'!Q25,'Pomoćno T-2_Izvor sredstava_202'!Y25,'Pomoćno T-2_Izvor sredstava_202'!AG25)</f>
        <v>0</v>
      </c>
      <c r="R25" s="145">
        <f>SUM('Pomoćno T-2_Izvor sredstava_202'!R25,'Pomoćno T-2_Izvor sredstava_202'!Z25,'Pomoćno T-2_Izvor sredstava_202'!AH25)</f>
        <v>0</v>
      </c>
      <c r="S25" s="145">
        <f>SUM('Pomoćno T-2_Izvor sredstava_202'!S25,'Pomoćno T-2_Izvor sredstava_202'!AA25,'Pomoćno T-2_Izvor sredstava_202'!AI25)</f>
        <v>0</v>
      </c>
      <c r="T25" s="168">
        <f>SUM('Pomoćno T-2_Izvor sredstava_202'!T25,'Pomoćno T-2_Izvor sredstava_202'!AB25,'Pomoćno T-2_Izvor sredstava_202'!AJ25)</f>
        <v>5838315.96179984</v>
      </c>
    </row>
    <row r="26" ht="30.75" customHeight="1" spans="1:20">
      <c r="A26" s="146" t="s">
        <v>151</v>
      </c>
      <c r="B26" s="147" t="s">
        <v>152</v>
      </c>
      <c r="C26" s="151"/>
      <c r="D26" s="148" t="s">
        <v>96</v>
      </c>
      <c r="E26" s="149">
        <v>0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68">
        <v>0</v>
      </c>
      <c r="M26" s="149">
        <f>SUM('Pomoćno T-2_Izvor sredstava_202'!M26,'Pomoćno T-2_Izvor sredstava_202'!U26,'Pomoćno T-2_Izvor sredstava_202'!AC26)</f>
        <v>0</v>
      </c>
      <c r="N26" s="150">
        <f>SUM('Pomoćno T-2_Izvor sredstava_202'!N26,'Pomoćno T-2_Izvor sredstava_202'!V26,'Pomoćno T-2_Izvor sredstava_202'!AD26)</f>
        <v>0</v>
      </c>
      <c r="O26" s="150">
        <f>SUM('Pomoćno T-2_Izvor sredstava_202'!O26,'Pomoćno T-2_Izvor sredstava_202'!W26,'Pomoćno T-2_Izvor sredstava_202'!AE26)</f>
        <v>0</v>
      </c>
      <c r="P26" s="150">
        <f>SUM('Pomoćno T-2_Izvor sredstava_202'!P26,'Pomoćno T-2_Izvor sredstava_202'!X26,'Pomoćno T-2_Izvor sredstava_202'!AF26)</f>
        <v>0</v>
      </c>
      <c r="Q26" s="150">
        <f>SUM('Pomoćno T-2_Izvor sredstava_202'!Q26,'Pomoćno T-2_Izvor sredstava_202'!Y26,'Pomoćno T-2_Izvor sredstava_202'!AG26)</f>
        <v>0</v>
      </c>
      <c r="R26" s="150">
        <f>SUM('Pomoćno T-2_Izvor sredstava_202'!R26,'Pomoćno T-2_Izvor sredstava_202'!Z26,'Pomoćno T-2_Izvor sredstava_202'!AH26)</f>
        <v>0</v>
      </c>
      <c r="S26" s="150">
        <f>SUM('Pomoćno T-2_Izvor sredstava_202'!S26,'Pomoćno T-2_Izvor sredstava_202'!AA26,'Pomoćno T-2_Izvor sredstava_202'!AI26)</f>
        <v>0</v>
      </c>
      <c r="T26" s="168">
        <f>SUM('Pomoćno T-2_Izvor sredstava_202'!T26,'Pomoćno T-2_Izvor sredstava_202'!AB26,'Pomoćno T-2_Izvor sredstava_202'!AJ26)</f>
        <v>0</v>
      </c>
    </row>
    <row r="27" ht="30.75" customHeight="1" spans="1:20">
      <c r="A27" s="146" t="s">
        <v>153</v>
      </c>
      <c r="B27" s="147" t="s">
        <v>154</v>
      </c>
      <c r="C27" s="151"/>
      <c r="D27" s="148" t="s">
        <v>96</v>
      </c>
      <c r="E27" s="149">
        <v>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68">
        <v>0</v>
      </c>
      <c r="M27" s="149">
        <f>SUM('Pomoćno T-2_Izvor sredstava_202'!M27,'Pomoćno T-2_Izvor sredstava_202'!U27,'Pomoćno T-2_Izvor sredstava_202'!AC27)</f>
        <v>66365.8083355455</v>
      </c>
      <c r="N27" s="150">
        <f>SUM('Pomoćno T-2_Izvor sredstava_202'!N27,'Pomoćno T-2_Izvor sredstava_202'!V27,'Pomoćno T-2_Izvor sredstava_202'!AD27)</f>
        <v>0</v>
      </c>
      <c r="O27" s="150">
        <f>SUM('Pomoćno T-2_Izvor sredstava_202'!O27,'Pomoćno T-2_Izvor sredstava_202'!W27,'Pomoćno T-2_Izvor sredstava_202'!AE27)</f>
        <v>79902.3586408282</v>
      </c>
      <c r="P27" s="150">
        <f>SUM('Pomoćno T-2_Izvor sredstava_202'!P27,'Pomoćno T-2_Izvor sredstava_202'!X27,'Pomoćno T-2_Izvor sredstava_202'!AF27)</f>
        <v>828852.950623839</v>
      </c>
      <c r="Q27" s="150">
        <f>SUM('Pomoćno T-2_Izvor sredstava_202'!Q27,'Pomoćno T-2_Izvor sredstava_202'!Y27,'Pomoćno T-2_Izvor sredstava_202'!AG27)</f>
        <v>0</v>
      </c>
      <c r="R27" s="150">
        <f>SUM('Pomoćno T-2_Izvor sredstava_202'!R27,'Pomoćno T-2_Izvor sredstava_202'!Z27,'Pomoćno T-2_Izvor sredstava_202'!AH27)</f>
        <v>0</v>
      </c>
      <c r="S27" s="150">
        <f>SUM('Pomoćno T-2_Izvor sredstava_202'!S27,'Pomoćno T-2_Izvor sredstava_202'!AA27,'Pomoćno T-2_Izvor sredstava_202'!AI27)</f>
        <v>0</v>
      </c>
      <c r="T27" s="168">
        <f>SUM('Pomoćno T-2_Izvor sredstava_202'!T27,'Pomoćno T-2_Izvor sredstava_202'!AB27,'Pomoćno T-2_Izvor sredstava_202'!AJ27)</f>
        <v>975121.117600212</v>
      </c>
    </row>
    <row r="28" ht="30.75" customHeight="1" spans="1:20">
      <c r="A28" s="146" t="s">
        <v>155</v>
      </c>
      <c r="B28" s="147" t="s">
        <v>156</v>
      </c>
      <c r="C28" s="151"/>
      <c r="D28" s="148" t="s">
        <v>139</v>
      </c>
      <c r="E28" s="149">
        <v>0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68">
        <v>0</v>
      </c>
      <c r="M28" s="149">
        <f>SUM('Pomoćno T-2_Izvor sredstava_202'!M28,'Pomoćno T-2_Izvor sredstava_202'!U28,'Pomoćno T-2_Izvor sredstava_202'!AC28)</f>
        <v>0</v>
      </c>
      <c r="N28" s="150">
        <f>SUM('Pomoćno T-2_Izvor sredstava_202'!N28,'Pomoćno T-2_Izvor sredstava_202'!V28,'Pomoćno T-2_Izvor sredstava_202'!AD28)</f>
        <v>0</v>
      </c>
      <c r="O28" s="150">
        <f>SUM('Pomoćno T-2_Izvor sredstava_202'!O28,'Pomoćno T-2_Izvor sredstava_202'!W28,'Pomoćno T-2_Izvor sredstava_202'!AE28)</f>
        <v>0</v>
      </c>
      <c r="P28" s="150">
        <f>SUM('Pomoćno T-2_Izvor sredstava_202'!P28,'Pomoćno T-2_Izvor sredstava_202'!X28,'Pomoćno T-2_Izvor sredstava_202'!AF28)</f>
        <v>398194.850013273</v>
      </c>
      <c r="Q28" s="150">
        <f>SUM('Pomoćno T-2_Izvor sredstava_202'!Q28,'Pomoćno T-2_Izvor sredstava_202'!Y28,'Pomoćno T-2_Izvor sredstava_202'!AG28)</f>
        <v>0</v>
      </c>
      <c r="R28" s="150">
        <f>SUM('Pomoćno T-2_Izvor sredstava_202'!R28,'Pomoćno T-2_Izvor sredstava_202'!Z28,'Pomoćno T-2_Izvor sredstava_202'!AH28)</f>
        <v>0</v>
      </c>
      <c r="S28" s="150">
        <f>SUM('Pomoćno T-2_Izvor sredstava_202'!S28,'Pomoćno T-2_Izvor sredstava_202'!AA28,'Pomoćno T-2_Izvor sredstava_202'!AI28)</f>
        <v>0</v>
      </c>
      <c r="T28" s="168">
        <f>SUM('Pomoćno T-2_Izvor sredstava_202'!T28,'Pomoćno T-2_Izvor sredstava_202'!AB28,'Pomoćno T-2_Izvor sredstava_202'!AJ28)</f>
        <v>398194.850013273</v>
      </c>
    </row>
    <row r="29" ht="30.75" customHeight="1" spans="1:20">
      <c r="A29" s="146" t="s">
        <v>157</v>
      </c>
      <c r="B29" s="147" t="s">
        <v>158</v>
      </c>
      <c r="C29" s="151" t="s">
        <v>358</v>
      </c>
      <c r="D29" s="148" t="s">
        <v>139</v>
      </c>
      <c r="E29" s="149">
        <v>0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68">
        <v>0</v>
      </c>
      <c r="M29" s="149">
        <f>SUM('Pomoćno T-2_Izvor sredstava_202'!M29,'Pomoćno T-2_Izvor sredstava_202'!U29,'Pomoćno T-2_Izvor sredstava_202'!AC29)</f>
        <v>0</v>
      </c>
      <c r="N29" s="150">
        <f>SUM('Pomoćno T-2_Izvor sredstava_202'!N29,'Pomoćno T-2_Izvor sredstava_202'!V29,'Pomoćno T-2_Izvor sredstava_202'!AD29)</f>
        <v>0</v>
      </c>
      <c r="O29" s="150">
        <f>SUM('Pomoćno T-2_Izvor sredstava_202'!O29,'Pomoćno T-2_Izvor sredstava_202'!W29,'Pomoćno T-2_Izvor sredstava_202'!AE29)</f>
        <v>400000</v>
      </c>
      <c r="P29" s="150">
        <f>SUM('Pomoćno T-2_Izvor sredstava_202'!P29,'Pomoćno T-2_Izvor sredstava_202'!X29,'Pomoćno T-2_Izvor sredstava_202'!AF29)</f>
        <v>2600000</v>
      </c>
      <c r="Q29" s="150">
        <f>SUM('Pomoćno T-2_Izvor sredstava_202'!Q29,'Pomoćno T-2_Izvor sredstava_202'!Y29,'Pomoćno T-2_Izvor sredstava_202'!AG29)</f>
        <v>0</v>
      </c>
      <c r="R29" s="150">
        <f>SUM('Pomoćno T-2_Izvor sredstava_202'!R29,'Pomoćno T-2_Izvor sredstava_202'!Z29,'Pomoćno T-2_Izvor sredstava_202'!AH29)</f>
        <v>0</v>
      </c>
      <c r="S29" s="150">
        <f>SUM('Pomoćno T-2_Izvor sredstava_202'!S29,'Pomoćno T-2_Izvor sredstava_202'!AA29,'Pomoćno T-2_Izvor sredstava_202'!AI29)</f>
        <v>0</v>
      </c>
      <c r="T29" s="168">
        <f>SUM('Pomoćno T-2_Izvor sredstava_202'!T29,'Pomoćno T-2_Izvor sredstava_202'!AB29,'Pomoćno T-2_Izvor sredstava_202'!AJ29)</f>
        <v>3000000</v>
      </c>
    </row>
    <row r="30" ht="30.75" customHeight="1" spans="1:20">
      <c r="A30" s="146" t="s">
        <v>159</v>
      </c>
      <c r="B30" s="147" t="s">
        <v>160</v>
      </c>
      <c r="C30" s="151"/>
      <c r="D30" s="148" t="s">
        <v>139</v>
      </c>
      <c r="E30" s="149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68">
        <v>0</v>
      </c>
      <c r="M30" s="149">
        <f>SUM('Pomoćno T-2_Izvor sredstava_202'!M30,'Pomoćno T-2_Izvor sredstava_202'!U30,'Pomoćno T-2_Izvor sredstava_202'!AC30)</f>
        <v>0</v>
      </c>
      <c r="N30" s="150">
        <f>SUM('Pomoćno T-2_Izvor sredstava_202'!N30,'Pomoćno T-2_Izvor sredstava_202'!V30,'Pomoćno T-2_Izvor sredstava_202'!AD30)</f>
        <v>0</v>
      </c>
      <c r="O30" s="150">
        <f>SUM('Pomoćno T-2_Izvor sredstava_202'!O30,'Pomoćno T-2_Izvor sredstava_202'!W30,'Pomoćno T-2_Izvor sredstava_202'!AE30)</f>
        <v>199097.425006637</v>
      </c>
      <c r="P30" s="150">
        <f>SUM('Pomoćno T-2_Izvor sredstava_202'!P30,'Pomoćno T-2_Izvor sredstava_202'!X30,'Pomoćno T-2_Izvor sredstava_202'!AF30)</f>
        <v>800902.57</v>
      </c>
      <c r="Q30" s="150">
        <f>SUM('Pomoćno T-2_Izvor sredstava_202'!Q30,'Pomoćno T-2_Izvor sredstava_202'!Y30,'Pomoćno T-2_Izvor sredstava_202'!AG30)</f>
        <v>0</v>
      </c>
      <c r="R30" s="150">
        <f>SUM('Pomoćno T-2_Izvor sredstava_202'!R30,'Pomoćno T-2_Izvor sredstava_202'!Z30,'Pomoćno T-2_Izvor sredstava_202'!AH30)</f>
        <v>0</v>
      </c>
      <c r="S30" s="150">
        <f>SUM('Pomoćno T-2_Izvor sredstava_202'!S30,'Pomoćno T-2_Izvor sredstava_202'!AA30,'Pomoćno T-2_Izvor sredstava_202'!AI30)</f>
        <v>0</v>
      </c>
      <c r="T30" s="168">
        <f>SUM('Pomoćno T-2_Izvor sredstava_202'!T30,'Pomoćno T-2_Izvor sredstava_202'!AB30,'Pomoćno T-2_Izvor sredstava_202'!AJ30)</f>
        <v>999999.995006636</v>
      </c>
    </row>
    <row r="31" ht="30.75" customHeight="1" spans="1:20">
      <c r="A31" s="146" t="s">
        <v>161</v>
      </c>
      <c r="B31" s="147" t="s">
        <v>162</v>
      </c>
      <c r="C31" s="151"/>
      <c r="D31" s="148" t="s">
        <v>93</v>
      </c>
      <c r="E31" s="149">
        <v>0</v>
      </c>
      <c r="F31" s="150"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68">
        <v>0</v>
      </c>
      <c r="M31" s="149">
        <f>SUM('Pomoćno T-2_Izvor sredstava_202'!M31,'Pomoćno T-2_Izvor sredstava_202'!U31,'Pomoćno T-2_Izvor sredstava_202'!AC31)</f>
        <v>0</v>
      </c>
      <c r="N31" s="150">
        <f>SUM('Pomoćno T-2_Izvor sredstava_202'!N31,'Pomoćno T-2_Izvor sredstava_202'!V31,'Pomoćno T-2_Izvor sredstava_202'!AD31)</f>
        <v>0</v>
      </c>
      <c r="O31" s="150">
        <f>SUM('Pomoćno T-2_Izvor sredstava_202'!O31,'Pomoćno T-2_Izvor sredstava_202'!W31,'Pomoćno T-2_Izvor sredstava_202'!AE31)</f>
        <v>73441.73</v>
      </c>
      <c r="P31" s="150">
        <f>SUM('Pomoćno T-2_Izvor sredstava_202'!P31,'Pomoćno T-2_Izvor sredstava_202'!X31,'Pomoćno T-2_Izvor sredstava_202'!AF31)</f>
        <v>391558.269179719</v>
      </c>
      <c r="Q31" s="150">
        <f>SUM('Pomoćno T-2_Izvor sredstava_202'!Q31,'Pomoćno T-2_Izvor sredstava_202'!Y31,'Pomoćno T-2_Izvor sredstava_202'!AG31)</f>
        <v>0</v>
      </c>
      <c r="R31" s="150">
        <f>SUM('Pomoćno T-2_Izvor sredstava_202'!R31,'Pomoćno T-2_Izvor sredstava_202'!Z31,'Pomoćno T-2_Izvor sredstava_202'!AH31)</f>
        <v>0</v>
      </c>
      <c r="S31" s="150">
        <f>SUM('Pomoćno T-2_Izvor sredstava_202'!S31,'Pomoćno T-2_Izvor sredstava_202'!AA31,'Pomoćno T-2_Izvor sredstava_202'!AI31)</f>
        <v>0</v>
      </c>
      <c r="T31" s="168">
        <f>SUM('Pomoćno T-2_Izvor sredstava_202'!T31,'Pomoćno T-2_Izvor sredstava_202'!AB31,'Pomoćno T-2_Izvor sredstava_202'!AJ31)</f>
        <v>464999.999179719</v>
      </c>
    </row>
    <row r="32" ht="30.75" customHeight="1" spans="1:20">
      <c r="A32" s="140" t="s">
        <v>163</v>
      </c>
      <c r="B32" s="141" t="s">
        <v>164</v>
      </c>
      <c r="C32" s="142"/>
      <c r="D32" s="143"/>
      <c r="E32" s="144">
        <v>0</v>
      </c>
      <c r="F32" s="145">
        <v>0</v>
      </c>
      <c r="G32" s="145">
        <v>0</v>
      </c>
      <c r="H32" s="145">
        <v>9954.87125033183</v>
      </c>
      <c r="I32" s="145">
        <v>0</v>
      </c>
      <c r="J32" s="145">
        <v>0</v>
      </c>
      <c r="K32" s="145">
        <v>0</v>
      </c>
      <c r="L32" s="168">
        <v>9954.87125033183</v>
      </c>
      <c r="M32" s="144">
        <f>SUM('Pomoćno T-2_Izvor sredstava_202'!M32,'Pomoćno T-2_Izvor sredstava_202'!U32,'Pomoćno T-2_Izvor sredstava_202'!AC32)</f>
        <v>119458.455003982</v>
      </c>
      <c r="N32" s="145">
        <f>SUM('Pomoćno T-2_Izvor sredstava_202'!N32,'Pomoćno T-2_Izvor sredstava_202'!V32,'Pomoćno T-2_Izvor sredstava_202'!AD32)</f>
        <v>0</v>
      </c>
      <c r="O32" s="145">
        <f>SUM('Pomoćno T-2_Izvor sredstava_202'!O32,'Pomoćno T-2_Izvor sredstava_202'!W32,'Pomoćno T-2_Izvor sredstava_202'!AE32)</f>
        <v>173273.156671091</v>
      </c>
      <c r="P32" s="145">
        <f>SUM('Pomoćno T-2_Izvor sredstava_202'!P32,'Pomoćno T-2_Izvor sredstava_202'!X32,'Pomoćno T-2_Izvor sredstava_202'!AF32)</f>
        <v>164357.666578179</v>
      </c>
      <c r="Q32" s="145">
        <f>SUM('Pomoćno T-2_Izvor sredstava_202'!Q32,'Pomoćno T-2_Izvor sredstava_202'!Y32,'Pomoćno T-2_Izvor sredstava_202'!AG32)</f>
        <v>0</v>
      </c>
      <c r="R32" s="145">
        <f>SUM('Pomoćno T-2_Izvor sredstava_202'!R32,'Pomoćno T-2_Izvor sredstava_202'!Z32,'Pomoćno T-2_Izvor sredstava_202'!AH32)</f>
        <v>0</v>
      </c>
      <c r="S32" s="145">
        <f>SUM('Pomoćno T-2_Izvor sredstava_202'!S32,'Pomoćno T-2_Izvor sredstava_202'!AA32,'Pomoćno T-2_Izvor sredstava_202'!AI32)</f>
        <v>0</v>
      </c>
      <c r="T32" s="168">
        <f>SUM('Pomoćno T-2_Izvor sredstava_202'!T32,'Pomoćno T-2_Izvor sredstava_202'!AB32,'Pomoćno T-2_Izvor sredstava_202'!AJ32)</f>
        <v>457089.278253252</v>
      </c>
    </row>
    <row r="33" ht="30.75" customHeight="1" spans="1:20">
      <c r="A33" s="146" t="s">
        <v>167</v>
      </c>
      <c r="B33" s="147" t="s">
        <v>168</v>
      </c>
      <c r="C33" s="151"/>
      <c r="D33" s="148" t="s">
        <v>139</v>
      </c>
      <c r="E33" s="149">
        <v>0</v>
      </c>
      <c r="F33" s="150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68">
        <v>0</v>
      </c>
      <c r="M33" s="149">
        <f>SUM('Pomoćno T-2_Izvor sredstava_202'!M33,'Pomoćno T-2_Izvor sredstava_202'!U33,'Pomoćno T-2_Izvor sredstava_202'!AC33)</f>
        <v>0</v>
      </c>
      <c r="N33" s="150">
        <f>SUM('Pomoćno T-2_Izvor sredstava_202'!N33,'Pomoćno T-2_Izvor sredstava_202'!V33,'Pomoćno T-2_Izvor sredstava_202'!AD33)</f>
        <v>0</v>
      </c>
      <c r="O33" s="150">
        <f>SUM('Pomoćno T-2_Izvor sredstava_202'!O33,'Pomoćno T-2_Izvor sredstava_202'!W33,'Pomoćno T-2_Izvor sredstava_202'!AE33)</f>
        <v>132731.616671091</v>
      </c>
      <c r="P33" s="150">
        <f>SUM('Pomoćno T-2_Izvor sredstava_202'!P33,'Pomoćno T-2_Izvor sredstava_202'!X33,'Pomoćno T-2_Izvor sredstava_202'!AF33)</f>
        <v>0</v>
      </c>
      <c r="Q33" s="150">
        <f>SUM('Pomoćno T-2_Izvor sredstava_202'!Q33,'Pomoćno T-2_Izvor sredstava_202'!Y33,'Pomoćno T-2_Izvor sredstava_202'!AG33)</f>
        <v>0</v>
      </c>
      <c r="R33" s="150">
        <f>SUM('Pomoćno T-2_Izvor sredstava_202'!R33,'Pomoćno T-2_Izvor sredstava_202'!Z33,'Pomoćno T-2_Izvor sredstava_202'!AH33)</f>
        <v>0</v>
      </c>
      <c r="S33" s="150">
        <f>SUM('Pomoćno T-2_Izvor sredstava_202'!S33,'Pomoćno T-2_Izvor sredstava_202'!AA33,'Pomoćno T-2_Izvor sredstava_202'!AI33)</f>
        <v>0</v>
      </c>
      <c r="T33" s="168">
        <f>SUM('Pomoćno T-2_Izvor sredstava_202'!T33,'Pomoćno T-2_Izvor sredstava_202'!AB33,'Pomoćno T-2_Izvor sredstava_202'!AJ33)</f>
        <v>132731.616671091</v>
      </c>
    </row>
    <row r="34" ht="30.75" customHeight="1" spans="1:20">
      <c r="A34" s="146" t="s">
        <v>169</v>
      </c>
      <c r="B34" s="147" t="s">
        <v>170</v>
      </c>
      <c r="C34" s="151"/>
      <c r="D34" s="148" t="s">
        <v>96</v>
      </c>
      <c r="E34" s="149">
        <v>0</v>
      </c>
      <c r="F34" s="150">
        <v>0</v>
      </c>
      <c r="G34" s="150">
        <v>0</v>
      </c>
      <c r="H34" s="150">
        <v>9954.87125033183</v>
      </c>
      <c r="I34" s="150">
        <v>0</v>
      </c>
      <c r="J34" s="150">
        <v>0</v>
      </c>
      <c r="K34" s="150">
        <v>0</v>
      </c>
      <c r="L34" s="168">
        <v>9954.87125033183</v>
      </c>
      <c r="M34" s="149">
        <f>SUM('Pomoćno T-2_Izvor sredstava_202'!M34,'Pomoćno T-2_Izvor sredstava_202'!U34,'Pomoćno T-2_Izvor sredstava_202'!AC34)</f>
        <v>0</v>
      </c>
      <c r="N34" s="150">
        <f>SUM('Pomoćno T-2_Izvor sredstava_202'!N34,'Pomoćno T-2_Izvor sredstava_202'!V34,'Pomoćno T-2_Izvor sredstava_202'!AD34)</f>
        <v>0</v>
      </c>
      <c r="O34" s="150">
        <f>SUM('Pomoćno T-2_Izvor sredstava_202'!O34,'Pomoćno T-2_Izvor sredstava_202'!W34,'Pomoćno T-2_Izvor sredstava_202'!AE34)</f>
        <v>0</v>
      </c>
      <c r="P34" s="150">
        <f>SUM('Pomoćno T-2_Izvor sredstava_202'!P34,'Pomoćno T-2_Izvor sredstava_202'!X34,'Pomoćno T-2_Izvor sredstava_202'!AF34)</f>
        <v>164357.666578179</v>
      </c>
      <c r="Q34" s="150">
        <f>SUM('Pomoćno T-2_Izvor sredstava_202'!Q34,'Pomoćno T-2_Izvor sredstava_202'!Y34,'Pomoćno T-2_Izvor sredstava_202'!AG34)</f>
        <v>0</v>
      </c>
      <c r="R34" s="150">
        <f>SUM('Pomoćno T-2_Izvor sredstava_202'!R34,'Pomoćno T-2_Izvor sredstava_202'!Z34,'Pomoćno T-2_Izvor sredstava_202'!AH34)</f>
        <v>0</v>
      </c>
      <c r="S34" s="150">
        <f>SUM('Pomoćno T-2_Izvor sredstava_202'!S34,'Pomoćno T-2_Izvor sredstava_202'!AA34,'Pomoćno T-2_Izvor sredstava_202'!AI34)</f>
        <v>0</v>
      </c>
      <c r="T34" s="168">
        <f>SUM('Pomoćno T-2_Izvor sredstava_202'!T34,'Pomoćno T-2_Izvor sredstava_202'!AB34,'Pomoćno T-2_Izvor sredstava_202'!AJ34)</f>
        <v>164357.666578179</v>
      </c>
    </row>
    <row r="35" ht="30.75" customHeight="1" spans="1:20">
      <c r="A35" s="146" t="s">
        <v>171</v>
      </c>
      <c r="B35" s="147" t="s">
        <v>172</v>
      </c>
      <c r="C35" s="151"/>
      <c r="D35" s="148" t="s">
        <v>93</v>
      </c>
      <c r="E35" s="149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68">
        <v>0</v>
      </c>
      <c r="M35" s="149">
        <f>SUM('Pomoćno T-2_Izvor sredstava_202'!M35,'Pomoćno T-2_Izvor sredstava_202'!U35,'Pomoćno T-2_Izvor sredstava_202'!AC35)</f>
        <v>119458.455003982</v>
      </c>
      <c r="N35" s="150">
        <f>SUM('Pomoćno T-2_Izvor sredstava_202'!N35,'Pomoćno T-2_Izvor sredstava_202'!V35,'Pomoćno T-2_Izvor sredstava_202'!AD35)</f>
        <v>0</v>
      </c>
      <c r="O35" s="150">
        <f>SUM('Pomoćno T-2_Izvor sredstava_202'!O35,'Pomoćno T-2_Izvor sredstava_202'!W35,'Pomoćno T-2_Izvor sredstava_202'!AE35)</f>
        <v>40541.54</v>
      </c>
      <c r="P35" s="150">
        <f>SUM('Pomoćno T-2_Izvor sredstava_202'!P35,'Pomoćno T-2_Izvor sredstava_202'!X35,'Pomoćno T-2_Izvor sredstava_202'!AF35)</f>
        <v>0</v>
      </c>
      <c r="Q35" s="150">
        <f>SUM('Pomoćno T-2_Izvor sredstava_202'!Q35,'Pomoćno T-2_Izvor sredstava_202'!Y35,'Pomoćno T-2_Izvor sredstava_202'!AG35)</f>
        <v>0</v>
      </c>
      <c r="R35" s="150">
        <f>SUM('Pomoćno T-2_Izvor sredstava_202'!R35,'Pomoćno T-2_Izvor sredstava_202'!Z35,'Pomoćno T-2_Izvor sredstava_202'!AH35)</f>
        <v>0</v>
      </c>
      <c r="S35" s="150">
        <f>SUM('Pomoćno T-2_Izvor sredstava_202'!S35,'Pomoćno T-2_Izvor sredstava_202'!AA35,'Pomoćno T-2_Izvor sredstava_202'!AI35)</f>
        <v>0</v>
      </c>
      <c r="T35" s="168">
        <f>SUM('Pomoćno T-2_Izvor sredstava_202'!T35,'Pomoćno T-2_Izvor sredstava_202'!AB35,'Pomoćno T-2_Izvor sredstava_202'!AJ35)</f>
        <v>159999.995003982</v>
      </c>
    </row>
    <row r="36" ht="30.75" customHeight="1" spans="1:20">
      <c r="A36" s="154" t="s">
        <v>173</v>
      </c>
      <c r="B36" s="155" t="s">
        <v>174</v>
      </c>
      <c r="C36" s="142"/>
      <c r="D36" s="143"/>
      <c r="E36" s="156">
        <v>26546.3233342182</v>
      </c>
      <c r="F36" s="157">
        <v>0</v>
      </c>
      <c r="G36" s="157">
        <v>610565.436687019</v>
      </c>
      <c r="H36" s="157">
        <v>4510299.97345368</v>
      </c>
      <c r="I36" s="157">
        <v>0</v>
      </c>
      <c r="J36" s="157">
        <v>0</v>
      </c>
      <c r="K36" s="157">
        <v>0</v>
      </c>
      <c r="L36" s="169">
        <v>5147411.73347491</v>
      </c>
      <c r="M36" s="170">
        <f>SUM('Pomoćno T-2_Izvor sredstava_202'!M36,'Pomoćno T-2_Izvor sredstava_202'!U36,'Pomoćno T-2_Izvor sredstava_202'!AC36)</f>
        <v>144031.301669764</v>
      </c>
      <c r="N36" s="171">
        <f>SUM('Pomoćno T-2_Izvor sredstava_202'!N36,'Pomoćno T-2_Izvor sredstava_202'!V36,'Pomoćno T-2_Izvor sredstava_202'!AD36)</f>
        <v>66365.8083355455</v>
      </c>
      <c r="O36" s="171">
        <f>SUM('Pomoćno T-2_Izvor sredstava_202'!O36,'Pomoćno T-2_Izvor sredstava_202'!W36,'Pomoćno T-2_Izvor sredstava_202'!AE36)</f>
        <v>1611402.76502256</v>
      </c>
      <c r="P36" s="171">
        <f>SUM('Pomoćno T-2_Izvor sredstava_202'!P36,'Pomoćno T-2_Izvor sredstava_202'!X36,'Pomoćno T-2_Izvor sredstava_202'!AF36)</f>
        <v>11355757.8672418</v>
      </c>
      <c r="Q36" s="171">
        <f>SUM('Pomoćno T-2_Izvor sredstava_202'!Q36,'Pomoćno T-2_Izvor sredstava_202'!Y36,'Pomoćno T-2_Izvor sredstava_202'!AG36)</f>
        <v>5000647.7</v>
      </c>
      <c r="R36" s="171">
        <f>SUM('Pomoćno T-2_Izvor sredstava_202'!R36,'Pomoćno T-2_Izvor sredstava_202'!Z36,'Pomoćno T-2_Izvor sredstava_202'!AH36)</f>
        <v>0</v>
      </c>
      <c r="S36" s="171">
        <f>SUM('Pomoćno T-2_Izvor sredstava_202'!S36,'Pomoćno T-2_Izvor sredstava_202'!AA36,'Pomoćno T-2_Izvor sredstava_202'!AI36)</f>
        <v>0</v>
      </c>
      <c r="T36" s="169">
        <f>SUM('Pomoćno T-2_Izvor sredstava_202'!T36,'Pomoćno T-2_Izvor sredstava_202'!AB36,'Pomoćno T-2_Izvor sredstava_202'!AJ36)</f>
        <v>13177557.7422697</v>
      </c>
    </row>
    <row r="37" ht="30.75" customHeight="1" spans="1:20">
      <c r="A37" s="140" t="s">
        <v>180</v>
      </c>
      <c r="B37" s="141" t="s">
        <v>181</v>
      </c>
      <c r="C37" s="142"/>
      <c r="D37" s="143"/>
      <c r="E37" s="144">
        <v>0</v>
      </c>
      <c r="F37" s="145">
        <v>0</v>
      </c>
      <c r="G37" s="145">
        <v>0</v>
      </c>
      <c r="H37" s="145">
        <v>600000</v>
      </c>
      <c r="I37" s="145">
        <v>0</v>
      </c>
      <c r="J37" s="145">
        <v>0</v>
      </c>
      <c r="K37" s="145">
        <v>0</v>
      </c>
      <c r="L37" s="168">
        <v>600000</v>
      </c>
      <c r="M37" s="144">
        <f>SUM('Pomoćno T-2_Izvor sredstava_202'!M37,'Pomoćno T-2_Izvor sredstava_202'!U37,'Pomoćno T-2_Izvor sredstava_202'!AC37)</f>
        <v>66365.8083355455</v>
      </c>
      <c r="N37" s="145">
        <f>SUM('Pomoćno T-2_Izvor sredstava_202'!N37,'Pomoćno T-2_Izvor sredstava_202'!V37,'Pomoćno T-2_Izvor sredstava_202'!AD37)</f>
        <v>66365.8083355455</v>
      </c>
      <c r="O37" s="145">
        <f>SUM('Pomoćno T-2_Izvor sredstava_202'!O37,'Pomoćno T-2_Izvor sredstava_202'!W37,'Pomoćno T-2_Izvor sredstava_202'!AE37)</f>
        <v>169489.248335546</v>
      </c>
      <c r="P37" s="145">
        <f>SUM('Pomoćno T-2_Izvor sredstava_202'!P37,'Pomoćno T-2_Izvor sredstava_202'!X37,'Pomoćno T-2_Izvor sredstava_202'!AF37)</f>
        <v>1744810.19378816</v>
      </c>
      <c r="Q37" s="145">
        <f>SUM('Pomoćno T-2_Izvor sredstava_202'!Q37,'Pomoćno T-2_Izvor sredstava_202'!Y37,'Pomoćno T-2_Izvor sredstava_202'!AG37)</f>
        <v>0</v>
      </c>
      <c r="R37" s="145">
        <f>SUM('Pomoćno T-2_Izvor sredstava_202'!R37,'Pomoćno T-2_Izvor sredstava_202'!Z37,'Pomoćno T-2_Izvor sredstava_202'!AH37)</f>
        <v>0</v>
      </c>
      <c r="S37" s="145">
        <f>SUM('Pomoćno T-2_Izvor sredstava_202'!S37,'Pomoćno T-2_Izvor sredstava_202'!AA37,'Pomoćno T-2_Izvor sredstava_202'!AI37)</f>
        <v>0</v>
      </c>
      <c r="T37" s="168">
        <f>SUM('Pomoćno T-2_Izvor sredstava_202'!T37,'Pomoćno T-2_Izvor sredstava_202'!AB37,'Pomoćno T-2_Izvor sredstava_202'!AJ37)</f>
        <v>2047031.0587948</v>
      </c>
    </row>
    <row r="38" ht="30.75" customHeight="1" spans="1:20">
      <c r="A38" s="146" t="s">
        <v>184</v>
      </c>
      <c r="B38" s="147" t="s">
        <v>185</v>
      </c>
      <c r="C38" s="151"/>
      <c r="D38" s="148" t="s">
        <v>96</v>
      </c>
      <c r="E38" s="149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68">
        <v>0</v>
      </c>
      <c r="M38" s="149">
        <f>SUM('Pomoćno T-2_Izvor sredstava_202'!M38,'Pomoćno T-2_Izvor sredstava_202'!U38,'Pomoćno T-2_Izvor sredstava_202'!AC38)</f>
        <v>66365.8083355455</v>
      </c>
      <c r="N38" s="150">
        <f>SUM('Pomoćno T-2_Izvor sredstava_202'!N38,'Pomoćno T-2_Izvor sredstava_202'!V38,'Pomoćno T-2_Izvor sredstava_202'!AD38)</f>
        <v>0</v>
      </c>
      <c r="O38" s="150">
        <f>SUM('Pomoćno T-2_Izvor sredstava_202'!O38,'Pomoćno T-2_Izvor sredstava_202'!W38,'Pomoćno T-2_Izvor sredstava_202'!AE38)</f>
        <v>66365.8083355455</v>
      </c>
      <c r="P38" s="150">
        <f>SUM('Pomoćno T-2_Izvor sredstava_202'!P38,'Pomoćno T-2_Izvor sredstava_202'!X38,'Pomoćno T-2_Izvor sredstava_202'!AF38)</f>
        <v>663658.083355455</v>
      </c>
      <c r="Q38" s="150">
        <f>SUM('Pomoćno T-2_Izvor sredstava_202'!Q38,'Pomoćno T-2_Izvor sredstava_202'!Y38,'Pomoćno T-2_Izvor sredstava_202'!AG38)</f>
        <v>0</v>
      </c>
      <c r="R38" s="150">
        <f>SUM('Pomoćno T-2_Izvor sredstava_202'!R38,'Pomoćno T-2_Izvor sredstava_202'!Z38,'Pomoćno T-2_Izvor sredstava_202'!AH38)</f>
        <v>0</v>
      </c>
      <c r="S38" s="150">
        <f>SUM('Pomoćno T-2_Izvor sredstava_202'!S38,'Pomoćno T-2_Izvor sredstava_202'!AA38,'Pomoćno T-2_Izvor sredstava_202'!AI38)</f>
        <v>0</v>
      </c>
      <c r="T38" s="168">
        <f>SUM('Pomoćno T-2_Izvor sredstava_202'!T38,'Pomoćno T-2_Izvor sredstava_202'!AB38,'Pomoćno T-2_Izvor sredstava_202'!AJ38)</f>
        <v>796389.700026546</v>
      </c>
    </row>
    <row r="39" ht="30.75" customHeight="1" spans="1:20">
      <c r="A39" s="146" t="s">
        <v>186</v>
      </c>
      <c r="B39" s="147" t="s">
        <v>187</v>
      </c>
      <c r="C39" s="151"/>
      <c r="D39" s="148" t="s">
        <v>188</v>
      </c>
      <c r="E39" s="149">
        <v>0</v>
      </c>
      <c r="F39" s="150"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68">
        <v>0</v>
      </c>
      <c r="M39" s="149">
        <f>SUM('Pomoćno T-2_Izvor sredstava_202'!M39,'Pomoćno T-2_Izvor sredstava_202'!U39,'Pomoćno T-2_Izvor sredstava_202'!AC39)</f>
        <v>0</v>
      </c>
      <c r="N39" s="150">
        <f>SUM('Pomoćno T-2_Izvor sredstava_202'!N39,'Pomoćno T-2_Izvor sredstava_202'!V39,'Pomoćno T-2_Izvor sredstava_202'!AD39)</f>
        <v>66365.8083355455</v>
      </c>
      <c r="O39" s="150">
        <f>SUM('Pomoćno T-2_Izvor sredstava_202'!O39,'Pomoćno T-2_Izvor sredstava_202'!W39,'Pomoćno T-2_Izvor sredstava_202'!AE39)</f>
        <v>0</v>
      </c>
      <c r="P39" s="150">
        <f>SUM('Pomoćno T-2_Izvor sredstava_202'!P39,'Pomoćno T-2_Izvor sredstava_202'!X39,'Pomoćno T-2_Izvor sredstava_202'!AF39)</f>
        <v>86275.5508362092</v>
      </c>
      <c r="Q39" s="150">
        <f>SUM('Pomoćno T-2_Izvor sredstava_202'!Q39,'Pomoćno T-2_Izvor sredstava_202'!Y39,'Pomoćno T-2_Izvor sredstava_202'!AG39)</f>
        <v>0</v>
      </c>
      <c r="R39" s="150">
        <f>SUM('Pomoćno T-2_Izvor sredstava_202'!R39,'Pomoćno T-2_Izvor sredstava_202'!Z39,'Pomoćno T-2_Izvor sredstava_202'!AH39)</f>
        <v>0</v>
      </c>
      <c r="S39" s="150">
        <f>SUM('Pomoćno T-2_Izvor sredstava_202'!S39,'Pomoćno T-2_Izvor sredstava_202'!AA39,'Pomoćno T-2_Izvor sredstava_202'!AI39)</f>
        <v>0</v>
      </c>
      <c r="T39" s="168">
        <f>SUM('Pomoćno T-2_Izvor sredstava_202'!T39,'Pomoćno T-2_Izvor sredstava_202'!AB39,'Pomoćno T-2_Izvor sredstava_202'!AJ39)</f>
        <v>152641.359171755</v>
      </c>
    </row>
    <row r="40" ht="30.75" customHeight="1" spans="1:20">
      <c r="A40" s="146" t="s">
        <v>189</v>
      </c>
      <c r="B40" s="147" t="s">
        <v>190</v>
      </c>
      <c r="C40" s="151"/>
      <c r="D40" s="148" t="s">
        <v>139</v>
      </c>
      <c r="E40" s="149">
        <v>0</v>
      </c>
      <c r="F40" s="150">
        <v>0</v>
      </c>
      <c r="G40" s="150">
        <v>0</v>
      </c>
      <c r="H40" s="150">
        <v>600000</v>
      </c>
      <c r="I40" s="150">
        <v>0</v>
      </c>
      <c r="J40" s="150">
        <v>0</v>
      </c>
      <c r="K40" s="150">
        <v>0</v>
      </c>
      <c r="L40" s="168">
        <v>600000</v>
      </c>
      <c r="M40" s="149">
        <f>SUM('Pomoćno T-2_Izvor sredstava_202'!M40,'Pomoćno T-2_Izvor sredstava_202'!U40,'Pomoćno T-2_Izvor sredstava_202'!AC40)</f>
        <v>0</v>
      </c>
      <c r="N40" s="150">
        <f>SUM('Pomoćno T-2_Izvor sredstava_202'!N40,'Pomoćno T-2_Izvor sredstava_202'!V40,'Pomoćno T-2_Izvor sredstava_202'!AD40)</f>
        <v>0</v>
      </c>
      <c r="O40" s="150">
        <f>SUM('Pomoćno T-2_Izvor sredstava_202'!O40,'Pomoćno T-2_Izvor sredstava_202'!W40,'Pomoćno T-2_Izvor sredstava_202'!AE40)</f>
        <v>0</v>
      </c>
      <c r="P40" s="150">
        <f>SUM('Pomoćno T-2_Izvor sredstava_202'!P40,'Pomoćno T-2_Izvor sredstava_202'!X40,'Pomoćno T-2_Izvor sredstava_202'!AF40)</f>
        <v>600000</v>
      </c>
      <c r="Q40" s="150">
        <f>SUM('Pomoćno T-2_Izvor sredstava_202'!Q40,'Pomoćno T-2_Izvor sredstava_202'!Y40,'Pomoćno T-2_Izvor sredstava_202'!AG40)</f>
        <v>0</v>
      </c>
      <c r="R40" s="150">
        <f>SUM('Pomoćno T-2_Izvor sredstava_202'!R40,'Pomoćno T-2_Izvor sredstava_202'!Z40,'Pomoćno T-2_Izvor sredstava_202'!AH40)</f>
        <v>0</v>
      </c>
      <c r="S40" s="150">
        <f>SUM('Pomoćno T-2_Izvor sredstava_202'!S40,'Pomoćno T-2_Izvor sredstava_202'!AA40,'Pomoćno T-2_Izvor sredstava_202'!AI40)</f>
        <v>0</v>
      </c>
      <c r="T40" s="168">
        <f>SUM('Pomoćno T-2_Izvor sredstava_202'!T40,'Pomoćno T-2_Izvor sredstava_202'!AB40,'Pomoćno T-2_Izvor sredstava_202'!AJ40)</f>
        <v>600000</v>
      </c>
    </row>
    <row r="41" ht="30.75" customHeight="1" spans="1:20">
      <c r="A41" s="146" t="s">
        <v>191</v>
      </c>
      <c r="B41" s="147" t="s">
        <v>192</v>
      </c>
      <c r="C41" s="151"/>
      <c r="D41" s="148" t="s">
        <v>93</v>
      </c>
      <c r="E41" s="149">
        <v>0</v>
      </c>
      <c r="F41" s="150">
        <v>0</v>
      </c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168">
        <v>0</v>
      </c>
      <c r="M41" s="149">
        <f>SUM('Pomoćno T-2_Izvor sredstava_202'!M41,'Pomoćno T-2_Izvor sredstava_202'!U41,'Pomoćno T-2_Izvor sredstava_202'!AC41)</f>
        <v>0</v>
      </c>
      <c r="N41" s="150">
        <f>SUM('Pomoćno T-2_Izvor sredstava_202'!N41,'Pomoćno T-2_Izvor sredstava_202'!V41,'Pomoćno T-2_Izvor sredstava_202'!AD41)</f>
        <v>0</v>
      </c>
      <c r="O41" s="150">
        <f>SUM('Pomoćno T-2_Izvor sredstava_202'!O41,'Pomoćno T-2_Izvor sredstava_202'!W41,'Pomoćno T-2_Izvor sredstava_202'!AE41)</f>
        <v>103123.44</v>
      </c>
      <c r="P41" s="150">
        <f>SUM('Pomoćno T-2_Izvor sredstava_202'!P41,'Pomoćno T-2_Izvor sredstava_202'!X41,'Pomoćno T-2_Izvor sredstava_202'!AF41)</f>
        <v>394876.559596496</v>
      </c>
      <c r="Q41" s="150">
        <f>SUM('Pomoćno T-2_Izvor sredstava_202'!Q41,'Pomoćno T-2_Izvor sredstava_202'!Y41,'Pomoćno T-2_Izvor sredstava_202'!AG41)</f>
        <v>0</v>
      </c>
      <c r="R41" s="150">
        <f>SUM('Pomoćno T-2_Izvor sredstava_202'!R41,'Pomoćno T-2_Izvor sredstava_202'!Z41,'Pomoćno T-2_Izvor sredstava_202'!AH41)</f>
        <v>0</v>
      </c>
      <c r="S41" s="150">
        <f>SUM('Pomoćno T-2_Izvor sredstava_202'!S41,'Pomoćno T-2_Izvor sredstava_202'!AA41,'Pomoćno T-2_Izvor sredstava_202'!AI41)</f>
        <v>0</v>
      </c>
      <c r="T41" s="168">
        <f>SUM('Pomoćno T-2_Izvor sredstava_202'!T41,'Pomoćno T-2_Izvor sredstava_202'!AB41,'Pomoćno T-2_Izvor sredstava_202'!AJ41)</f>
        <v>497999.999596496</v>
      </c>
    </row>
    <row r="42" ht="30.75" customHeight="1" spans="1:20">
      <c r="A42" s="140" t="s">
        <v>193</v>
      </c>
      <c r="B42" s="141" t="s">
        <v>194</v>
      </c>
      <c r="C42" s="142"/>
      <c r="D42" s="143"/>
      <c r="E42" s="144">
        <v>26546.3233342182</v>
      </c>
      <c r="F42" s="145">
        <v>0</v>
      </c>
      <c r="G42" s="145">
        <v>610565.436687019</v>
      </c>
      <c r="H42" s="145">
        <v>3910299.97345368</v>
      </c>
      <c r="I42" s="145">
        <v>0</v>
      </c>
      <c r="J42" s="145">
        <v>0</v>
      </c>
      <c r="K42" s="145">
        <v>0</v>
      </c>
      <c r="L42" s="168">
        <v>4547411.73347491</v>
      </c>
      <c r="M42" s="144">
        <f>SUM('Pomoćno T-2_Izvor sredstava_202'!M42,'Pomoćno T-2_Izvor sredstava_202'!U42,'Pomoćno T-2_Izvor sredstava_202'!AC42)</f>
        <v>77665.4933342182</v>
      </c>
      <c r="N42" s="145">
        <f>SUM('Pomoćno T-2_Izvor sredstava_202'!N42,'Pomoćno T-2_Izvor sredstava_202'!V42,'Pomoćno T-2_Izvor sredstava_202'!AD42)</f>
        <v>0</v>
      </c>
      <c r="O42" s="145">
        <f>SUM('Pomoćno T-2_Izvor sredstava_202'!O42,'Pomoćno T-2_Izvor sredstava_202'!W42,'Pomoćno T-2_Izvor sredstava_202'!AE42)</f>
        <v>1441913.51668702</v>
      </c>
      <c r="P42" s="145">
        <f>SUM('Pomoćno T-2_Izvor sredstava_202'!P42,'Pomoćno T-2_Izvor sredstava_202'!X42,'Pomoćno T-2_Izvor sredstava_202'!AF42)</f>
        <v>9610947.67345368</v>
      </c>
      <c r="Q42" s="145">
        <f>SUM('Pomoćno T-2_Izvor sredstava_202'!Q42,'Pomoćno T-2_Izvor sredstava_202'!Y42,'Pomoćno T-2_Izvor sredstava_202'!AG42)</f>
        <v>5000647.7</v>
      </c>
      <c r="R42" s="145">
        <f>SUM('Pomoćno T-2_Izvor sredstava_202'!R42,'Pomoćno T-2_Izvor sredstava_202'!Z42,'Pomoćno T-2_Izvor sredstava_202'!AH42)</f>
        <v>0</v>
      </c>
      <c r="S42" s="145">
        <f>SUM('Pomoćno T-2_Izvor sredstava_202'!S42,'Pomoćno T-2_Izvor sredstava_202'!AA42,'Pomoćno T-2_Izvor sredstava_202'!AI42)</f>
        <v>0</v>
      </c>
      <c r="T42" s="168">
        <f>SUM('Pomoćno T-2_Izvor sredstava_202'!T42,'Pomoćno T-2_Izvor sredstava_202'!AB42,'Pomoćno T-2_Izvor sredstava_202'!AJ42)</f>
        <v>11130526.6834749</v>
      </c>
    </row>
    <row r="43" ht="30.75" customHeight="1" spans="1:20">
      <c r="A43" s="146" t="s">
        <v>197</v>
      </c>
      <c r="B43" s="147" t="s">
        <v>198</v>
      </c>
      <c r="C43" s="151" t="s">
        <v>359</v>
      </c>
      <c r="D43" s="148" t="s">
        <v>96</v>
      </c>
      <c r="E43" s="149">
        <v>0</v>
      </c>
      <c r="F43" s="150">
        <v>0</v>
      </c>
      <c r="G43" s="150">
        <v>0</v>
      </c>
      <c r="H43" s="150">
        <v>0</v>
      </c>
      <c r="I43" s="150">
        <v>0</v>
      </c>
      <c r="J43" s="150">
        <v>0</v>
      </c>
      <c r="K43" s="150">
        <v>0</v>
      </c>
      <c r="L43" s="168">
        <v>0</v>
      </c>
      <c r="M43" s="149">
        <f>SUM('Pomoćno T-2_Izvor sredstava_202'!M43,'Pomoćno T-2_Izvor sredstava_202'!U43,'Pomoćno T-2_Izvor sredstava_202'!AC43)</f>
        <v>0</v>
      </c>
      <c r="N43" s="150">
        <f>SUM('Pomoćno T-2_Izvor sredstava_202'!N43,'Pomoćno T-2_Izvor sredstava_202'!V43,'Pomoćno T-2_Izvor sredstava_202'!AD43)</f>
        <v>0</v>
      </c>
      <c r="O43" s="150">
        <f>SUM('Pomoćno T-2_Izvor sredstava_202'!O43,'Pomoćno T-2_Izvor sredstava_202'!W43,'Pomoćno T-2_Izvor sredstava_202'!AE43)</f>
        <v>343800</v>
      </c>
      <c r="P43" s="150">
        <f>SUM('Pomoćno T-2_Izvor sredstava_202'!P43,'Pomoćno T-2_Izvor sredstava_202'!X43,'Pomoćno T-2_Izvor sredstava_202'!AF43)</f>
        <v>1948200</v>
      </c>
      <c r="Q43" s="150">
        <f>SUM('Pomoćno T-2_Izvor sredstava_202'!Q43,'Pomoćno T-2_Izvor sredstava_202'!Y43,'Pomoćno T-2_Izvor sredstava_202'!AG43)</f>
        <v>1948200</v>
      </c>
      <c r="R43" s="150">
        <f>SUM('Pomoćno T-2_Izvor sredstava_202'!R43,'Pomoćno T-2_Izvor sredstava_202'!Z43,'Pomoćno T-2_Izvor sredstava_202'!AH43)</f>
        <v>0</v>
      </c>
      <c r="S43" s="150">
        <f>SUM('Pomoćno T-2_Izvor sredstava_202'!S43,'Pomoćno T-2_Izvor sredstava_202'!AA43,'Pomoćno T-2_Izvor sredstava_202'!AI43)</f>
        <v>0</v>
      </c>
      <c r="T43" s="168">
        <f>SUM('Pomoćno T-2_Izvor sredstava_202'!T43,'Pomoćno T-2_Izvor sredstava_202'!AB43,'Pomoćno T-2_Izvor sredstava_202'!AJ43)</f>
        <v>2292000</v>
      </c>
    </row>
    <row r="44" ht="30.75" customHeight="1" spans="1:20">
      <c r="A44" s="146" t="s">
        <v>199</v>
      </c>
      <c r="B44" s="147" t="s">
        <v>200</v>
      </c>
      <c r="C44" s="151" t="s">
        <v>359</v>
      </c>
      <c r="D44" s="148" t="s">
        <v>93</v>
      </c>
      <c r="E44" s="149">
        <v>0</v>
      </c>
      <c r="F44" s="150">
        <v>0</v>
      </c>
      <c r="G44" s="150">
        <v>0</v>
      </c>
      <c r="H44" s="150">
        <v>0</v>
      </c>
      <c r="I44" s="150">
        <v>0</v>
      </c>
      <c r="J44" s="150">
        <v>0</v>
      </c>
      <c r="K44" s="150">
        <v>0</v>
      </c>
      <c r="L44" s="168">
        <v>0</v>
      </c>
      <c r="M44" s="149">
        <f>SUM('Pomoćno T-2_Izvor sredstava_202'!M44,'Pomoćno T-2_Izvor sredstava_202'!U44,'Pomoćno T-2_Izvor sredstava_202'!AC44)</f>
        <v>0</v>
      </c>
      <c r="N44" s="150">
        <f>SUM('Pomoćno T-2_Izvor sredstava_202'!N44,'Pomoćno T-2_Izvor sredstava_202'!V44,'Pomoćno T-2_Izvor sredstava_202'!AD44)</f>
        <v>0</v>
      </c>
      <c r="O44" s="150">
        <f>SUM('Pomoćno T-2_Izvor sredstava_202'!O44,'Pomoćno T-2_Izvor sredstava_202'!W44,'Pomoćno T-2_Izvor sredstava_202'!AE44)</f>
        <v>254671.88</v>
      </c>
      <c r="P44" s="150">
        <f>SUM('Pomoćno T-2_Izvor sredstava_202'!P44,'Pomoćno T-2_Izvor sredstava_202'!X44,'Pomoćno T-2_Izvor sredstava_202'!AF44)</f>
        <v>1443140.62</v>
      </c>
      <c r="Q44" s="150">
        <f>SUM('Pomoćno T-2_Izvor sredstava_202'!Q44,'Pomoćno T-2_Izvor sredstava_202'!Y44,'Pomoćno T-2_Izvor sredstava_202'!AG44)</f>
        <v>1443140.62</v>
      </c>
      <c r="R44" s="150">
        <f>SUM('Pomoćno T-2_Izvor sredstava_202'!R44,'Pomoćno T-2_Izvor sredstava_202'!Z44,'Pomoćno T-2_Izvor sredstava_202'!AH44)</f>
        <v>0</v>
      </c>
      <c r="S44" s="150">
        <f>SUM('Pomoćno T-2_Izvor sredstava_202'!S44,'Pomoćno T-2_Izvor sredstava_202'!AA44,'Pomoćno T-2_Izvor sredstava_202'!AI44)</f>
        <v>0</v>
      </c>
      <c r="T44" s="168">
        <f>SUM('Pomoćno T-2_Izvor sredstava_202'!T44,'Pomoćno T-2_Izvor sredstava_202'!AB44,'Pomoćno T-2_Izvor sredstava_202'!AJ44)</f>
        <v>1697812.5</v>
      </c>
    </row>
    <row r="45" ht="30.75" customHeight="1" spans="1:20">
      <c r="A45" s="146" t="s">
        <v>201</v>
      </c>
      <c r="B45" s="147" t="s">
        <v>202</v>
      </c>
      <c r="C45" s="151"/>
      <c r="D45" s="148" t="s">
        <v>139</v>
      </c>
      <c r="E45" s="149">
        <v>0</v>
      </c>
      <c r="F45" s="150">
        <v>0</v>
      </c>
      <c r="G45" s="150">
        <v>0</v>
      </c>
      <c r="H45" s="150">
        <v>300000</v>
      </c>
      <c r="I45" s="150">
        <v>0</v>
      </c>
      <c r="J45" s="150">
        <v>0</v>
      </c>
      <c r="K45" s="150">
        <v>0</v>
      </c>
      <c r="L45" s="168">
        <v>300000</v>
      </c>
      <c r="M45" s="149">
        <f>SUM('Pomoćno T-2_Izvor sredstava_202'!M45,'Pomoćno T-2_Izvor sredstava_202'!U45,'Pomoćno T-2_Izvor sredstava_202'!AC45)</f>
        <v>0</v>
      </c>
      <c r="N45" s="150">
        <f>SUM('Pomoćno T-2_Izvor sredstava_202'!N45,'Pomoćno T-2_Izvor sredstava_202'!V45,'Pomoćno T-2_Izvor sredstava_202'!AD45)</f>
        <v>0</v>
      </c>
      <c r="O45" s="150">
        <f>SUM('Pomoćno T-2_Izvor sredstava_202'!O45,'Pomoćno T-2_Izvor sredstava_202'!W45,'Pomoćno T-2_Izvor sredstava_202'!AE45)</f>
        <v>0</v>
      </c>
      <c r="P45" s="150">
        <f>SUM('Pomoćno T-2_Izvor sredstava_202'!P45,'Pomoćno T-2_Izvor sredstava_202'!X45,'Pomoćno T-2_Izvor sredstava_202'!AF45)</f>
        <v>300000</v>
      </c>
      <c r="Q45" s="150">
        <f>SUM('Pomoćno T-2_Izvor sredstava_202'!Q45,'Pomoćno T-2_Izvor sredstava_202'!Y45,'Pomoćno T-2_Izvor sredstava_202'!AG45)</f>
        <v>0</v>
      </c>
      <c r="R45" s="150">
        <f>SUM('Pomoćno T-2_Izvor sredstava_202'!R45,'Pomoćno T-2_Izvor sredstava_202'!Z45,'Pomoćno T-2_Izvor sredstava_202'!AH45)</f>
        <v>0</v>
      </c>
      <c r="S45" s="150">
        <f>SUM('Pomoćno T-2_Izvor sredstava_202'!S45,'Pomoćno T-2_Izvor sredstava_202'!AA45,'Pomoćno T-2_Izvor sredstava_202'!AI45)</f>
        <v>0</v>
      </c>
      <c r="T45" s="168">
        <f>SUM('Pomoćno T-2_Izvor sredstava_202'!T45,'Pomoćno T-2_Izvor sredstava_202'!AB45,'Pomoćno T-2_Izvor sredstava_202'!AJ45)</f>
        <v>300000</v>
      </c>
    </row>
    <row r="46" ht="30.75" customHeight="1" spans="1:20">
      <c r="A46" s="146" t="s">
        <v>203</v>
      </c>
      <c r="B46" s="147" t="s">
        <v>204</v>
      </c>
      <c r="C46" s="151" t="s">
        <v>359</v>
      </c>
      <c r="D46" s="148" t="s">
        <v>96</v>
      </c>
      <c r="E46" s="149">
        <v>26546.3233342182</v>
      </c>
      <c r="F46" s="150">
        <v>0</v>
      </c>
      <c r="G46" s="150">
        <v>610565.436687019</v>
      </c>
      <c r="H46" s="150">
        <v>3610299.97345368</v>
      </c>
      <c r="I46" s="150">
        <v>0</v>
      </c>
      <c r="J46" s="150">
        <v>0</v>
      </c>
      <c r="K46" s="150">
        <v>0</v>
      </c>
      <c r="L46" s="168">
        <v>4247411.73347491</v>
      </c>
      <c r="M46" s="149">
        <f>SUM('Pomoćno T-2_Izvor sredstava_202'!M46,'Pomoćno T-2_Izvor sredstava_202'!U46,'Pomoćno T-2_Izvor sredstava_202'!AC46)</f>
        <v>26546.3233342182</v>
      </c>
      <c r="N46" s="150">
        <f>SUM('Pomoćno T-2_Izvor sredstava_202'!N46,'Pomoćno T-2_Izvor sredstava_202'!V46,'Pomoćno T-2_Izvor sredstava_202'!AD46)</f>
        <v>0</v>
      </c>
      <c r="O46" s="150">
        <f>SUM('Pomoćno T-2_Izvor sredstava_202'!O46,'Pomoćno T-2_Izvor sredstava_202'!W46,'Pomoćno T-2_Izvor sredstava_202'!AE46)</f>
        <v>610565.436687019</v>
      </c>
      <c r="P46" s="150">
        <f>SUM('Pomoćno T-2_Izvor sredstava_202'!P46,'Pomoćno T-2_Izvor sredstava_202'!X46,'Pomoćno T-2_Izvor sredstava_202'!AF46)</f>
        <v>3610299.97345368</v>
      </c>
      <c r="Q46" s="150">
        <f>SUM('Pomoćno T-2_Izvor sredstava_202'!Q46,'Pomoćno T-2_Izvor sredstava_202'!Y46,'Pomoćno T-2_Izvor sredstava_202'!AG46)</f>
        <v>0</v>
      </c>
      <c r="R46" s="150">
        <f>SUM('Pomoćno T-2_Izvor sredstava_202'!R46,'Pomoćno T-2_Izvor sredstava_202'!Z46,'Pomoćno T-2_Izvor sredstava_202'!AH46)</f>
        <v>0</v>
      </c>
      <c r="S46" s="150">
        <f>SUM('Pomoćno T-2_Izvor sredstava_202'!S46,'Pomoćno T-2_Izvor sredstava_202'!AA46,'Pomoćno T-2_Izvor sredstava_202'!AI46)</f>
        <v>0</v>
      </c>
      <c r="T46" s="168">
        <f>SUM('Pomoćno T-2_Izvor sredstava_202'!T46,'Pomoćno T-2_Izvor sredstava_202'!AB46,'Pomoćno T-2_Izvor sredstava_202'!AJ46)</f>
        <v>4247411.73347491</v>
      </c>
    </row>
    <row r="47" ht="30.75" customHeight="1" spans="1:20">
      <c r="A47" s="146" t="s">
        <v>205</v>
      </c>
      <c r="B47" s="147" t="s">
        <v>206</v>
      </c>
      <c r="C47" s="151"/>
      <c r="D47" s="148" t="s">
        <v>96</v>
      </c>
      <c r="E47" s="149">
        <v>0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68">
        <v>0</v>
      </c>
      <c r="M47" s="172">
        <f>SUM('Pomoćno T-2_Izvor sredstava_202'!M47,'Pomoćno T-2_Izvor sredstava_202'!U47,'Pomoćno T-2_Izvor sredstava_202'!AC47)</f>
        <v>0</v>
      </c>
      <c r="N47" s="173">
        <f>SUM('Pomoćno T-2_Izvor sredstava_202'!N47,'Pomoćno T-2_Izvor sredstava_202'!V47,'Pomoćno T-2_Izvor sredstava_202'!AD47)</f>
        <v>0</v>
      </c>
      <c r="O47" s="173">
        <f>SUM('Pomoćno T-2_Izvor sredstava_202'!O47,'Pomoćno T-2_Izvor sredstava_202'!W47,'Pomoćno T-2_Izvor sredstava_202'!AE47)</f>
        <v>0</v>
      </c>
      <c r="P47" s="173">
        <f>SUM('Pomoćno T-2_Izvor sredstava_202'!P47,'Pomoćno T-2_Izvor sredstava_202'!X47,'Pomoćno T-2_Izvor sredstava_202'!AF47)</f>
        <v>0</v>
      </c>
      <c r="Q47" s="173">
        <f>SUM('Pomoćno T-2_Izvor sredstava_202'!Q47,'Pomoćno T-2_Izvor sredstava_202'!Y47,'Pomoćno T-2_Izvor sredstava_202'!AG47)</f>
        <v>0</v>
      </c>
      <c r="R47" s="173">
        <f>SUM('Pomoćno T-2_Izvor sredstava_202'!R47,'Pomoćno T-2_Izvor sredstava_202'!Z47,'Pomoćno T-2_Izvor sredstava_202'!AH47)</f>
        <v>0</v>
      </c>
      <c r="S47" s="173">
        <f>SUM('Pomoćno T-2_Izvor sredstava_202'!S47,'Pomoćno T-2_Izvor sredstava_202'!AA47,'Pomoćno T-2_Izvor sredstava_202'!AI47)</f>
        <v>0</v>
      </c>
      <c r="T47" s="168">
        <f>SUM('Pomoćno T-2_Izvor sredstava_202'!T47,'Pomoćno T-2_Izvor sredstava_202'!AB47,'Pomoćno T-2_Izvor sredstava_202'!AJ47)</f>
        <v>0</v>
      </c>
    </row>
    <row r="48" ht="30.75" customHeight="1" spans="1:20">
      <c r="A48" s="146" t="s">
        <v>207</v>
      </c>
      <c r="B48" s="147" t="s">
        <v>360</v>
      </c>
      <c r="C48" s="151" t="s">
        <v>359</v>
      </c>
      <c r="D48" s="158" t="s">
        <v>209</v>
      </c>
      <c r="E48" s="149">
        <v>0</v>
      </c>
      <c r="F48" s="150">
        <v>0</v>
      </c>
      <c r="G48" s="150">
        <v>0</v>
      </c>
      <c r="H48" s="150">
        <v>0</v>
      </c>
      <c r="I48" s="150">
        <v>0</v>
      </c>
      <c r="J48" s="150">
        <v>0</v>
      </c>
      <c r="K48" s="150">
        <v>0</v>
      </c>
      <c r="L48" s="174">
        <v>0</v>
      </c>
      <c r="M48" s="175">
        <v>72222.93</v>
      </c>
      <c r="N48" s="175">
        <v>0</v>
      </c>
      <c r="O48" s="175">
        <v>400980.518</v>
      </c>
      <c r="P48" s="175">
        <v>2200000</v>
      </c>
      <c r="Q48" s="175">
        <v>2200000</v>
      </c>
      <c r="R48" s="175">
        <v>0</v>
      </c>
      <c r="S48" s="175">
        <v>0</v>
      </c>
      <c r="T48" s="179">
        <f>SUM('Pomoćno T-2_Izvor sredstava_202'!T48,'Pomoćno T-2_Izvor sredstava_202'!AB48,'Pomoćno T-2_Izvor sredstava_202'!AJ48)</f>
        <v>1893302.45</v>
      </c>
    </row>
    <row r="49" ht="30.75" customHeight="1" spans="1:20">
      <c r="A49" s="146" t="s">
        <v>210</v>
      </c>
      <c r="B49" s="147" t="s">
        <v>211</v>
      </c>
      <c r="C49" s="151"/>
      <c r="D49" s="148" t="s">
        <v>139</v>
      </c>
      <c r="E49" s="149">
        <v>0</v>
      </c>
      <c r="F49" s="150">
        <v>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68">
        <v>0</v>
      </c>
      <c r="M49" s="176">
        <f>SUM('Pomoćno T-2_Izvor sredstava_202'!M49,'Pomoćno T-2_Izvor sredstava_202'!U49,'Pomoćno T-2_Izvor sredstava_202'!AC49)</f>
        <v>0</v>
      </c>
      <c r="N49" s="177">
        <f>SUM('Pomoćno T-2_Izvor sredstava_202'!N49,'Pomoćno T-2_Izvor sredstava_202'!V49,'Pomoćno T-2_Izvor sredstava_202'!AD49)</f>
        <v>0</v>
      </c>
      <c r="O49" s="177">
        <f>SUM('Pomoćno T-2_Izvor sredstava_202'!O49,'Pomoćno T-2_Izvor sredstava_202'!W49,'Pomoćno T-2_Izvor sredstava_202'!AE49)</f>
        <v>0</v>
      </c>
      <c r="P49" s="177">
        <f>SUM('Pomoćno T-2_Izvor sredstava_202'!P49,'Pomoćno T-2_Izvor sredstava_202'!X49,'Pomoćno T-2_Izvor sredstava_202'!AF49)</f>
        <v>700000</v>
      </c>
      <c r="Q49" s="177">
        <f>SUM('Pomoćno T-2_Izvor sredstava_202'!Q49,'Pomoćno T-2_Izvor sredstava_202'!Y49,'Pomoćno T-2_Izvor sredstava_202'!AG49)</f>
        <v>0</v>
      </c>
      <c r="R49" s="177">
        <f>SUM('Pomoćno T-2_Izvor sredstava_202'!R49,'Pomoćno T-2_Izvor sredstava_202'!Z49,'Pomoćno T-2_Izvor sredstava_202'!AH49)</f>
        <v>0</v>
      </c>
      <c r="S49" s="177">
        <f>SUM('Pomoćno T-2_Izvor sredstava_202'!S49,'Pomoćno T-2_Izvor sredstava_202'!AA49,'Pomoćno T-2_Izvor sredstava_202'!AI49)</f>
        <v>0</v>
      </c>
      <c r="T49" s="168">
        <f>SUM('Pomoćno T-2_Izvor sredstava_202'!T49,'Pomoćno T-2_Izvor sredstava_202'!AB49,'Pomoćno T-2_Izvor sredstava_202'!AJ49)</f>
        <v>700000</v>
      </c>
    </row>
    <row r="50" ht="30.75" customHeight="1" spans="1:20">
      <c r="A50" s="146" t="s">
        <v>212</v>
      </c>
      <c r="B50" s="147" t="s">
        <v>213</v>
      </c>
      <c r="C50" s="151" t="s">
        <v>361</v>
      </c>
      <c r="D50" s="148" t="s">
        <v>214</v>
      </c>
      <c r="E50" s="149">
        <v>0</v>
      </c>
      <c r="F50" s="150">
        <v>0</v>
      </c>
      <c r="G50" s="150">
        <v>0</v>
      </c>
      <c r="H50" s="150">
        <v>0</v>
      </c>
      <c r="I50" s="150">
        <v>0</v>
      </c>
      <c r="J50" s="150">
        <v>0</v>
      </c>
      <c r="K50" s="150">
        <v>0</v>
      </c>
      <c r="L50" s="168">
        <v>0</v>
      </c>
      <c r="M50" s="149">
        <f>SUM('Pomoćno T-2_Izvor sredstava_202'!M50,'Pomoćno T-2_Izvor sredstava_202'!U50,'Pomoćno T-2_Izvor sredstava_202'!AC50)</f>
        <v>0</v>
      </c>
      <c r="N50" s="150">
        <f>SUM('Pomoćno T-2_Izvor sredstava_202'!N50,'Pomoćno T-2_Izvor sredstava_202'!V50,'Pomoćno T-2_Izvor sredstava_202'!AD50)</f>
        <v>0</v>
      </c>
      <c r="O50" s="150">
        <f>SUM('Pomoćno T-2_Izvor sredstava_202'!O50,'Pomoćno T-2_Izvor sredstava_202'!W50,'Pomoćno T-2_Izvor sredstava_202'!AE50)</f>
        <v>0</v>
      </c>
      <c r="P50" s="150">
        <f>SUM('Pomoćno T-2_Izvor sredstava_202'!P50,'Pomoćno T-2_Izvor sredstava_202'!X50,'Pomoćno T-2_Izvor sredstava_202'!AF50)</f>
        <v>0</v>
      </c>
      <c r="Q50" s="150">
        <f>SUM('Pomoćno T-2_Izvor sredstava_202'!Q50,'Pomoćno T-2_Izvor sredstava_202'!Y50,'Pomoćno T-2_Izvor sredstava_202'!AG50)</f>
        <v>0</v>
      </c>
      <c r="R50" s="150">
        <f>SUM('Pomoćno T-2_Izvor sredstava_202'!R50,'Pomoćno T-2_Izvor sredstava_202'!Z50,'Pomoćno T-2_Izvor sredstava_202'!AH50)</f>
        <v>0</v>
      </c>
      <c r="S50" s="150">
        <f>SUM('Pomoćno T-2_Izvor sredstava_202'!S50,'Pomoćno T-2_Izvor sredstava_202'!AA50,'Pomoćno T-2_Izvor sredstava_202'!AI50)</f>
        <v>0</v>
      </c>
      <c r="T50" s="168">
        <f>SUM('Pomoćno T-2_Izvor sredstava_202'!T50,'Pomoćno T-2_Izvor sredstava_202'!AB50,'Pomoćno T-2_Izvor sredstava_202'!AJ50)</f>
        <v>0</v>
      </c>
    </row>
    <row r="51" ht="30.75" customHeight="1" spans="1:20">
      <c r="A51" s="154" t="s">
        <v>215</v>
      </c>
      <c r="B51" s="155" t="s">
        <v>216</v>
      </c>
      <c r="C51" s="142"/>
      <c r="D51" s="143"/>
      <c r="E51" s="156">
        <v>0</v>
      </c>
      <c r="F51" s="157">
        <v>0</v>
      </c>
      <c r="G51" s="157">
        <v>0</v>
      </c>
      <c r="H51" s="157">
        <v>15029200.9556676</v>
      </c>
      <c r="I51" s="157">
        <v>0</v>
      </c>
      <c r="J51" s="157">
        <v>0</v>
      </c>
      <c r="K51" s="157">
        <v>0</v>
      </c>
      <c r="L51" s="169">
        <v>15029200.9556676</v>
      </c>
      <c r="M51" s="170">
        <f>SUM('Pomoćno T-2_Izvor sredstava_202'!M51,'Pomoćno T-2_Izvor sredstava_202'!U51,'Pomoćno T-2_Izvor sredstava_202'!AC51)</f>
        <v>106185.293336873</v>
      </c>
      <c r="N51" s="171">
        <f>SUM('Pomoćno T-2_Izvor sredstava_202'!N51,'Pomoćno T-2_Izvor sredstava_202'!V51,'Pomoćno T-2_Izvor sredstava_202'!AD51)</f>
        <v>0</v>
      </c>
      <c r="O51" s="171">
        <f>SUM('Pomoćno T-2_Izvor sredstava_202'!O51,'Pomoćno T-2_Izvor sredstava_202'!W51,'Pomoćno T-2_Izvor sredstava_202'!AE51)</f>
        <v>358375.365011946</v>
      </c>
      <c r="P51" s="171">
        <f>SUM('Pomoćno T-2_Izvor sredstava_202'!P51,'Pomoćno T-2_Izvor sredstava_202'!X51,'Pomoćno T-2_Izvor sredstava_202'!AF51)</f>
        <v>20495118.0514999</v>
      </c>
      <c r="Q51" s="171">
        <f>SUM('Pomoćno T-2_Izvor sredstava_202'!Q51,'Pomoćno T-2_Izvor sredstava_202'!Y51,'Pomoćno T-2_Izvor sredstava_202'!AG51)</f>
        <v>0</v>
      </c>
      <c r="R51" s="171">
        <f>SUM('Pomoćno T-2_Izvor sredstava_202'!R51,'Pomoćno T-2_Izvor sredstava_202'!Z51,'Pomoćno T-2_Izvor sredstava_202'!AH51)</f>
        <v>0</v>
      </c>
      <c r="S51" s="171">
        <f>SUM('Pomoćno T-2_Izvor sredstava_202'!S51,'Pomoćno T-2_Izvor sredstava_202'!AA51,'Pomoćno T-2_Izvor sredstava_202'!AI51)</f>
        <v>363982.824528803</v>
      </c>
      <c r="T51" s="169">
        <f>SUM('Pomoćno T-2_Izvor sredstava_202'!T51,'Pomoćno T-2_Izvor sredstava_202'!AB51,'Pomoćno T-2_Izvor sredstava_202'!AJ51)</f>
        <v>21323661.5343775</v>
      </c>
    </row>
    <row r="52" ht="30.75" customHeight="1" spans="1:20">
      <c r="A52" s="140" t="s">
        <v>222</v>
      </c>
      <c r="B52" s="141" t="s">
        <v>223</v>
      </c>
      <c r="C52" s="142"/>
      <c r="D52" s="143"/>
      <c r="E52" s="144">
        <v>0</v>
      </c>
      <c r="F52" s="145">
        <v>0</v>
      </c>
      <c r="G52" s="145">
        <v>0</v>
      </c>
      <c r="H52" s="145">
        <v>14972126.3604991</v>
      </c>
      <c r="I52" s="145">
        <v>0</v>
      </c>
      <c r="J52" s="145">
        <v>0</v>
      </c>
      <c r="K52" s="145">
        <v>0</v>
      </c>
      <c r="L52" s="168">
        <v>14972126.3604991</v>
      </c>
      <c r="M52" s="144">
        <f>SUM('Pomoćno T-2_Izvor sredstava_202'!M52,'Pomoćno T-2_Izvor sredstava_202'!U52,'Pomoćno T-2_Izvor sredstava_202'!AC52)</f>
        <v>106185.293336873</v>
      </c>
      <c r="N52" s="145">
        <f>SUM('Pomoćno T-2_Izvor sredstava_202'!N52,'Pomoćno T-2_Izvor sredstava_202'!V52,'Pomoćno T-2_Izvor sredstava_202'!AD52)</f>
        <v>0</v>
      </c>
      <c r="O52" s="145">
        <f>SUM('Pomoćno T-2_Izvor sredstava_202'!O52,'Pomoćno T-2_Izvor sredstava_202'!W52,'Pomoćno T-2_Izvor sredstava_202'!AE52)</f>
        <v>358375.365011946</v>
      </c>
      <c r="P52" s="145">
        <f>SUM('Pomoćno T-2_Izvor sredstava_202'!P52,'Pomoćno T-2_Izvor sredstava_202'!X52,'Pomoćno T-2_Izvor sredstava_202'!AF52)</f>
        <v>20156902.0440669</v>
      </c>
      <c r="Q52" s="145">
        <f>SUM('Pomoćno T-2_Izvor sredstava_202'!Q52,'Pomoćno T-2_Izvor sredstava_202'!Y52,'Pomoćno T-2_Izvor sredstava_202'!AG52)</f>
        <v>0</v>
      </c>
      <c r="R52" s="145">
        <f>SUM('Pomoćno T-2_Izvor sredstava_202'!R52,'Pomoćno T-2_Izvor sredstava_202'!Z52,'Pomoćno T-2_Izvor sredstava_202'!AH52)</f>
        <v>0</v>
      </c>
      <c r="S52" s="145">
        <f>SUM('Pomoćno T-2_Izvor sredstava_202'!S52,'Pomoćno T-2_Izvor sredstava_202'!AA52,'Pomoćno T-2_Izvor sredstava_202'!AI52)</f>
        <v>332744.889832758</v>
      </c>
      <c r="T52" s="168">
        <f>SUM('Pomoćno T-2_Izvor sredstava_202'!T52,'Pomoćno T-2_Izvor sredstava_202'!AB52,'Pomoćno T-2_Izvor sredstava_202'!AJ52)</f>
        <v>20954207.5922485</v>
      </c>
    </row>
    <row r="53" ht="30.75" customHeight="1" spans="1:20">
      <c r="A53" s="146" t="s">
        <v>225</v>
      </c>
      <c r="B53" s="147" t="s">
        <v>226</v>
      </c>
      <c r="C53" s="151" t="s">
        <v>359</v>
      </c>
      <c r="D53" s="148" t="s">
        <v>96</v>
      </c>
      <c r="E53" s="149">
        <v>0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  <c r="L53" s="168">
        <v>0</v>
      </c>
      <c r="M53" s="149">
        <f>SUM('Pomoćno T-2_Izvor sredstava_202'!M53,'Pomoćno T-2_Izvor sredstava_202'!U53,'Pomoćno T-2_Izvor sredstava_202'!AC53)</f>
        <v>106185.293336873</v>
      </c>
      <c r="N53" s="150">
        <f>SUM('Pomoćno T-2_Izvor sredstava_202'!N53,'Pomoćno T-2_Izvor sredstava_202'!V53,'Pomoćno T-2_Izvor sredstava_202'!AD53)</f>
        <v>0</v>
      </c>
      <c r="O53" s="150">
        <f>SUM('Pomoćno T-2_Izvor sredstava_202'!O53,'Pomoćno T-2_Izvor sredstava_202'!W53,'Pomoćno T-2_Izvor sredstava_202'!AE53)</f>
        <v>358375.365011946</v>
      </c>
      <c r="P53" s="150">
        <f>SUM('Pomoćno T-2_Izvor sredstava_202'!P53,'Pomoćno T-2_Izvor sredstava_202'!X53,'Pomoćno T-2_Izvor sredstava_202'!AF53)</f>
        <v>3384656.22511282</v>
      </c>
      <c r="Q53" s="150">
        <f>SUM('Pomoćno T-2_Izvor sredstava_202'!Q53,'Pomoćno T-2_Izvor sredstava_202'!Y53,'Pomoćno T-2_Izvor sredstava_202'!AG53)</f>
        <v>0</v>
      </c>
      <c r="R53" s="150">
        <f>SUM('Pomoćno T-2_Izvor sredstava_202'!R53,'Pomoćno T-2_Izvor sredstava_202'!Z53,'Pomoćno T-2_Izvor sredstava_202'!AH53)</f>
        <v>0</v>
      </c>
      <c r="S53" s="150">
        <f>SUM('Pomoćno T-2_Izvor sredstava_202'!S53,'Pomoćno T-2_Izvor sredstava_202'!AA53,'Pomoćno T-2_Izvor sredstava_202'!AI53)</f>
        <v>132731.616671091</v>
      </c>
      <c r="T53" s="168">
        <f>SUM('Pomoćno T-2_Izvor sredstava_202'!T53,'Pomoćno T-2_Izvor sredstava_202'!AB53,'Pomoćno T-2_Izvor sredstava_202'!AJ53)</f>
        <v>3981948.50013273</v>
      </c>
    </row>
    <row r="54" ht="30.75" customHeight="1" spans="1:20">
      <c r="A54" s="146" t="s">
        <v>227</v>
      </c>
      <c r="B54" s="147" t="s">
        <v>228</v>
      </c>
      <c r="C54" s="151"/>
      <c r="D54" s="148" t="s">
        <v>229</v>
      </c>
      <c r="E54" s="149">
        <v>0</v>
      </c>
      <c r="F54" s="150">
        <v>0</v>
      </c>
      <c r="G54" s="150">
        <v>0</v>
      </c>
      <c r="H54" s="150">
        <v>14972126.3604991</v>
      </c>
      <c r="I54" s="150">
        <v>0</v>
      </c>
      <c r="J54" s="150">
        <v>0</v>
      </c>
      <c r="K54" s="150">
        <v>0</v>
      </c>
      <c r="L54" s="168">
        <v>14972126.3604991</v>
      </c>
      <c r="M54" s="149">
        <f>SUM('Pomoćno T-2_Izvor sredstava_202'!M54,'Pomoćno T-2_Izvor sredstava_202'!U54,'Pomoćno T-2_Izvor sredstava_202'!AC54)</f>
        <v>0</v>
      </c>
      <c r="N54" s="150">
        <f>SUM('Pomoćno T-2_Izvor sredstava_202'!N54,'Pomoćno T-2_Izvor sredstava_202'!V54,'Pomoćno T-2_Izvor sredstava_202'!AD54)</f>
        <v>0</v>
      </c>
      <c r="O54" s="150">
        <f>SUM('Pomoćno T-2_Izvor sredstava_202'!O54,'Pomoćno T-2_Izvor sredstava_202'!W54,'Pomoćno T-2_Izvor sredstava_202'!AE54)</f>
        <v>0</v>
      </c>
      <c r="P54" s="150">
        <f>SUM('Pomoćno T-2_Izvor sredstava_202'!P54,'Pomoćno T-2_Izvor sredstava_202'!X54,'Pomoćno T-2_Izvor sredstava_202'!AF54)</f>
        <v>14972126.3604991</v>
      </c>
      <c r="Q54" s="150">
        <f>SUM('Pomoćno T-2_Izvor sredstava_202'!Q54,'Pomoćno T-2_Izvor sredstava_202'!Y54,'Pomoćno T-2_Izvor sredstava_202'!AG54)</f>
        <v>0</v>
      </c>
      <c r="R54" s="150">
        <f>SUM('Pomoćno T-2_Izvor sredstava_202'!R54,'Pomoćno T-2_Izvor sredstava_202'!Z54,'Pomoćno T-2_Izvor sredstava_202'!AH54)</f>
        <v>0</v>
      </c>
      <c r="S54" s="150">
        <f>SUM('Pomoćno T-2_Izvor sredstava_202'!S54,'Pomoćno T-2_Izvor sredstava_202'!AA54,'Pomoćno T-2_Izvor sredstava_202'!AI54)</f>
        <v>0</v>
      </c>
      <c r="T54" s="168">
        <f>SUM('Pomoćno T-2_Izvor sredstava_202'!T54,'Pomoćno T-2_Izvor sredstava_202'!AB54,'Pomoćno T-2_Izvor sredstava_202'!AJ54)</f>
        <v>14972126.3604991</v>
      </c>
    </row>
    <row r="55" ht="30.75" customHeight="1" spans="1:20">
      <c r="A55" s="146" t="s">
        <v>230</v>
      </c>
      <c r="B55" s="147" t="s">
        <v>231</v>
      </c>
      <c r="C55" s="151"/>
      <c r="D55" s="148" t="s">
        <v>139</v>
      </c>
      <c r="E55" s="149">
        <v>0</v>
      </c>
      <c r="F55" s="150">
        <v>0</v>
      </c>
      <c r="G55" s="150">
        <v>0</v>
      </c>
      <c r="H55" s="150">
        <v>0</v>
      </c>
      <c r="I55" s="150">
        <v>0</v>
      </c>
      <c r="J55" s="150">
        <v>0</v>
      </c>
      <c r="K55" s="150">
        <v>0</v>
      </c>
      <c r="L55" s="168">
        <v>0</v>
      </c>
      <c r="M55" s="149">
        <f>SUM('Pomoćno T-2_Izvor sredstava_202'!M55,'Pomoćno T-2_Izvor sredstava_202'!U55,'Pomoćno T-2_Izvor sredstava_202'!AC55)</f>
        <v>0</v>
      </c>
      <c r="N55" s="150">
        <f>SUM('Pomoćno T-2_Izvor sredstava_202'!N55,'Pomoćno T-2_Izvor sredstava_202'!V55,'Pomoćno T-2_Izvor sredstava_202'!AD55)</f>
        <v>0</v>
      </c>
      <c r="O55" s="150">
        <f>SUM('Pomoćno T-2_Izvor sredstava_202'!O55,'Pomoćno T-2_Izvor sredstava_202'!W55,'Pomoćno T-2_Izvor sredstava_202'!AE55)</f>
        <v>0</v>
      </c>
      <c r="P55" s="150">
        <f>SUM('Pomoćno T-2_Izvor sredstava_202'!P55,'Pomoćno T-2_Izvor sredstava_202'!X55,'Pomoćno T-2_Izvor sredstava_202'!AF55)</f>
        <v>0</v>
      </c>
      <c r="Q55" s="150">
        <f>SUM('Pomoćno T-2_Izvor sredstava_202'!Q55,'Pomoćno T-2_Izvor sredstava_202'!Y55,'Pomoćno T-2_Izvor sredstava_202'!AG55)</f>
        <v>0</v>
      </c>
      <c r="R55" s="150">
        <f>SUM('Pomoćno T-2_Izvor sredstava_202'!R55,'Pomoćno T-2_Izvor sredstava_202'!Z55,'Pomoćno T-2_Izvor sredstava_202'!AH55)</f>
        <v>0</v>
      </c>
      <c r="S55" s="150">
        <f>SUM('Pomoćno T-2_Izvor sredstava_202'!S55,'Pomoćno T-2_Izvor sredstava_202'!AA55,'Pomoćno T-2_Izvor sredstava_202'!AI55)</f>
        <v>0</v>
      </c>
      <c r="T55" s="168">
        <f>SUM('Pomoćno T-2_Izvor sredstava_202'!T55,'Pomoćno T-2_Izvor sredstava_202'!AB55,'Pomoćno T-2_Izvor sredstava_202'!AJ55)</f>
        <v>0</v>
      </c>
    </row>
    <row r="56" ht="30.75" customHeight="1" spans="1:20">
      <c r="A56" s="146" t="s">
        <v>232</v>
      </c>
      <c r="B56" s="147" t="s">
        <v>233</v>
      </c>
      <c r="C56" s="151"/>
      <c r="D56" s="148" t="s">
        <v>139</v>
      </c>
      <c r="E56" s="149">
        <v>0</v>
      </c>
      <c r="F56" s="150">
        <v>0</v>
      </c>
      <c r="G56" s="150">
        <v>0</v>
      </c>
      <c r="H56" s="150">
        <v>0</v>
      </c>
      <c r="I56" s="150">
        <v>0</v>
      </c>
      <c r="J56" s="150">
        <v>0</v>
      </c>
      <c r="K56" s="150">
        <v>0</v>
      </c>
      <c r="L56" s="168">
        <v>0</v>
      </c>
      <c r="M56" s="149">
        <f>SUM('Pomoćno T-2_Izvor sredstava_202'!M56,'Pomoćno T-2_Izvor sredstava_202'!U56,'Pomoćno T-2_Izvor sredstava_202'!AC56)</f>
        <v>0</v>
      </c>
      <c r="N56" s="150">
        <f>SUM('Pomoćno T-2_Izvor sredstava_202'!N56,'Pomoćno T-2_Izvor sredstava_202'!V56,'Pomoćno T-2_Izvor sredstava_202'!AD56)</f>
        <v>0</v>
      </c>
      <c r="O56" s="150">
        <f>SUM('Pomoćno T-2_Izvor sredstava_202'!O56,'Pomoćno T-2_Izvor sredstava_202'!W56,'Pomoćno T-2_Izvor sredstava_202'!AE56)</f>
        <v>0</v>
      </c>
      <c r="P56" s="150">
        <f>SUM('Pomoćno T-2_Izvor sredstava_202'!P56,'Pomoćno T-2_Izvor sredstava_202'!X56,'Pomoćno T-2_Izvor sredstava_202'!AF56)</f>
        <v>0</v>
      </c>
      <c r="Q56" s="150">
        <f>SUM('Pomoćno T-2_Izvor sredstava_202'!Q56,'Pomoćno T-2_Izvor sredstava_202'!Y56,'Pomoćno T-2_Izvor sredstava_202'!AG56)</f>
        <v>0</v>
      </c>
      <c r="R56" s="150">
        <f>SUM('Pomoćno T-2_Izvor sredstava_202'!R56,'Pomoćno T-2_Izvor sredstava_202'!Z56,'Pomoćno T-2_Izvor sredstava_202'!AH56)</f>
        <v>0</v>
      </c>
      <c r="S56" s="150">
        <f>SUM('Pomoćno T-2_Izvor sredstava_202'!S56,'Pomoćno T-2_Izvor sredstava_202'!AA56,'Pomoćno T-2_Izvor sredstava_202'!AI56)</f>
        <v>0</v>
      </c>
      <c r="T56" s="168">
        <f>SUM('Pomoćno T-2_Izvor sredstava_202'!T56,'Pomoćno T-2_Izvor sredstava_202'!AB56,'Pomoćno T-2_Izvor sredstava_202'!AJ56)</f>
        <v>0</v>
      </c>
    </row>
    <row r="57" ht="30.75" customHeight="1" spans="1:20">
      <c r="A57" s="146" t="s">
        <v>234</v>
      </c>
      <c r="B57" s="147" t="s">
        <v>235</v>
      </c>
      <c r="C57" s="151"/>
      <c r="D57" s="148" t="s">
        <v>236</v>
      </c>
      <c r="E57" s="149">
        <v>0</v>
      </c>
      <c r="F57" s="150"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v>0</v>
      </c>
      <c r="L57" s="168">
        <v>0</v>
      </c>
      <c r="M57" s="149">
        <f>SUM('Pomoćno T-2_Izvor sredstava_202'!M57,'Pomoćno T-2_Izvor sredstava_202'!U57,'Pomoćno T-2_Izvor sredstava_202'!AC57)</f>
        <v>0</v>
      </c>
      <c r="N57" s="150">
        <f>SUM('Pomoćno T-2_Izvor sredstava_202'!N57,'Pomoćno T-2_Izvor sredstava_202'!V57,'Pomoćno T-2_Izvor sredstava_202'!AD57)</f>
        <v>0</v>
      </c>
      <c r="O57" s="150">
        <f>SUM('Pomoćno T-2_Izvor sredstava_202'!O57,'Pomoćno T-2_Izvor sredstava_202'!W57,'Pomoćno T-2_Izvor sredstava_202'!AE57)</f>
        <v>0</v>
      </c>
      <c r="P57" s="150">
        <f>SUM('Pomoćno T-2_Izvor sredstava_202'!P57,'Pomoćno T-2_Izvor sredstava_202'!X57,'Pomoćno T-2_Izvor sredstava_202'!AF57)</f>
        <v>1800119.458455</v>
      </c>
      <c r="Q57" s="150">
        <f>SUM('Pomoćno T-2_Izvor sredstava_202'!Q57,'Pomoćno T-2_Izvor sredstava_202'!Y57,'Pomoćno T-2_Izvor sredstava_202'!AG57)</f>
        <v>0</v>
      </c>
      <c r="R57" s="150">
        <f>SUM('Pomoćno T-2_Izvor sredstava_202'!R57,'Pomoćno T-2_Izvor sredstava_202'!Z57,'Pomoćno T-2_Izvor sredstava_202'!AH57)</f>
        <v>0</v>
      </c>
      <c r="S57" s="150">
        <f>SUM('Pomoćno T-2_Izvor sredstava_202'!S57,'Pomoćno T-2_Izvor sredstava_202'!AA57,'Pomoćno T-2_Izvor sredstava_202'!AI57)</f>
        <v>200013.273161667</v>
      </c>
      <c r="T57" s="168">
        <f>SUM('Pomoćno T-2_Izvor sredstava_202'!T57,'Pomoćno T-2_Izvor sredstava_202'!AB57,'Pomoćno T-2_Izvor sredstava_202'!AJ57)</f>
        <v>2000132.73161667</v>
      </c>
    </row>
    <row r="58" ht="30.75" customHeight="1" spans="1:20">
      <c r="A58" s="140" t="s">
        <v>237</v>
      </c>
      <c r="B58" s="141" t="s">
        <v>238</v>
      </c>
      <c r="C58" s="142"/>
      <c r="D58" s="143"/>
      <c r="E58" s="144">
        <v>0</v>
      </c>
      <c r="F58" s="145">
        <v>0</v>
      </c>
      <c r="G58" s="145">
        <v>0</v>
      </c>
      <c r="H58" s="145">
        <v>57074.5951685692</v>
      </c>
      <c r="I58" s="145">
        <v>0</v>
      </c>
      <c r="J58" s="145">
        <v>0</v>
      </c>
      <c r="K58" s="145">
        <v>0</v>
      </c>
      <c r="L58" s="168">
        <v>57074.5951685692</v>
      </c>
      <c r="M58" s="144">
        <f>SUM('Pomoćno T-2_Izvor sredstava_202'!M58,'Pomoćno T-2_Izvor sredstava_202'!U58,'Pomoćno T-2_Izvor sredstava_202'!AC58)</f>
        <v>0</v>
      </c>
      <c r="N58" s="145">
        <f>SUM('Pomoćno T-2_Izvor sredstava_202'!N58,'Pomoćno T-2_Izvor sredstava_202'!V58,'Pomoćno T-2_Izvor sredstava_202'!AD58)</f>
        <v>0</v>
      </c>
      <c r="O58" s="145">
        <f>SUM('Pomoćno T-2_Izvor sredstava_202'!O58,'Pomoćno T-2_Izvor sredstava_202'!W58,'Pomoćno T-2_Izvor sredstava_202'!AE58)</f>
        <v>0</v>
      </c>
      <c r="P58" s="145">
        <f>SUM('Pomoćno T-2_Izvor sredstava_202'!P58,'Pomoćno T-2_Izvor sredstava_202'!X58,'Pomoćno T-2_Izvor sredstava_202'!AF58)</f>
        <v>338216.007432971</v>
      </c>
      <c r="Q58" s="145">
        <f>SUM('Pomoćno T-2_Izvor sredstava_202'!Q58,'Pomoćno T-2_Izvor sredstava_202'!Y58,'Pomoćno T-2_Izvor sredstava_202'!AG58)</f>
        <v>0</v>
      </c>
      <c r="R58" s="145">
        <f>SUM('Pomoćno T-2_Izvor sredstava_202'!R58,'Pomoćno T-2_Izvor sredstava_202'!Z58,'Pomoćno T-2_Izvor sredstava_202'!AH58)</f>
        <v>0</v>
      </c>
      <c r="S58" s="145">
        <f>SUM('Pomoćno T-2_Izvor sredstava_202'!S58,'Pomoćno T-2_Izvor sredstava_202'!AA58,'Pomoćno T-2_Izvor sredstava_202'!AI58)</f>
        <v>31237.9346960446</v>
      </c>
      <c r="T58" s="168">
        <f>SUM('Pomoćno T-2_Izvor sredstava_202'!T58,'Pomoćno T-2_Izvor sredstava_202'!AB58,'Pomoćno T-2_Izvor sredstava_202'!AJ58)</f>
        <v>369453.942129015</v>
      </c>
    </row>
    <row r="59" ht="30.75" customHeight="1" spans="1:20">
      <c r="A59" s="146" t="s">
        <v>241</v>
      </c>
      <c r="B59" s="147" t="s">
        <v>242</v>
      </c>
      <c r="C59" s="151"/>
      <c r="D59" s="148" t="s">
        <v>236</v>
      </c>
      <c r="E59" s="149">
        <v>0</v>
      </c>
      <c r="F59" s="150"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68">
        <v>0</v>
      </c>
      <c r="M59" s="149">
        <f>SUM('Pomoćno T-2_Izvor sredstava_202'!M59,'Pomoćno T-2_Izvor sredstava_202'!U59,'Pomoćno T-2_Izvor sredstava_202'!AC59)</f>
        <v>0</v>
      </c>
      <c r="N59" s="150">
        <f>SUM('Pomoćno T-2_Izvor sredstava_202'!N59,'Pomoćno T-2_Izvor sredstava_202'!V59,'Pomoćno T-2_Izvor sredstava_202'!AD59)</f>
        <v>0</v>
      </c>
      <c r="O59" s="150">
        <f>SUM('Pomoćno T-2_Izvor sredstava_202'!O59,'Pomoćno T-2_Izvor sredstava_202'!W59,'Pomoćno T-2_Izvor sredstava_202'!AE59)</f>
        <v>0</v>
      </c>
      <c r="P59" s="150">
        <f>SUM('Pomoćno T-2_Izvor sredstava_202'!P59,'Pomoćno T-2_Izvor sredstava_202'!X59,'Pomoćno T-2_Izvor sredstava_202'!AF59)</f>
        <v>281141.412264401</v>
      </c>
      <c r="Q59" s="150">
        <f>SUM('Pomoćno T-2_Izvor sredstava_202'!Q59,'Pomoćno T-2_Izvor sredstava_202'!Y59,'Pomoćno T-2_Izvor sredstava_202'!AG59)</f>
        <v>0</v>
      </c>
      <c r="R59" s="150">
        <f>SUM('Pomoćno T-2_Izvor sredstava_202'!R59,'Pomoćno T-2_Izvor sredstava_202'!Z59,'Pomoćno T-2_Izvor sredstava_202'!AH59)</f>
        <v>0</v>
      </c>
      <c r="S59" s="150">
        <f>SUM('Pomoćno T-2_Izvor sredstava_202'!S59,'Pomoćno T-2_Izvor sredstava_202'!AA59,'Pomoćno T-2_Izvor sredstava_202'!AI59)</f>
        <v>31237.9346960446</v>
      </c>
      <c r="T59" s="168">
        <f>SUM('Pomoćno T-2_Izvor sredstava_202'!T59,'Pomoćno T-2_Izvor sredstava_202'!AB59,'Pomoćno T-2_Izvor sredstava_202'!AJ59)</f>
        <v>312379.346960446</v>
      </c>
    </row>
    <row r="60" ht="30.75" customHeight="1" spans="1:20">
      <c r="A60" s="146" t="s">
        <v>243</v>
      </c>
      <c r="B60" s="147" t="s">
        <v>244</v>
      </c>
      <c r="C60" s="151"/>
      <c r="D60" s="148" t="s">
        <v>188</v>
      </c>
      <c r="E60" s="149">
        <v>0</v>
      </c>
      <c r="F60" s="150">
        <v>0</v>
      </c>
      <c r="G60" s="150">
        <v>0</v>
      </c>
      <c r="H60" s="150">
        <v>57074.5951685692</v>
      </c>
      <c r="I60" s="150">
        <v>0</v>
      </c>
      <c r="J60" s="150">
        <v>0</v>
      </c>
      <c r="K60" s="150">
        <v>0</v>
      </c>
      <c r="L60" s="168">
        <v>57074.5951685692</v>
      </c>
      <c r="M60" s="149">
        <f>SUM('Pomoćno T-2_Izvor sredstava_202'!M60,'Pomoćno T-2_Izvor sredstava_202'!U60,'Pomoćno T-2_Izvor sredstava_202'!AC60)</f>
        <v>0</v>
      </c>
      <c r="N60" s="150">
        <f>SUM('Pomoćno T-2_Izvor sredstava_202'!N60,'Pomoćno T-2_Izvor sredstava_202'!V60,'Pomoćno T-2_Izvor sredstava_202'!AD60)</f>
        <v>0</v>
      </c>
      <c r="O60" s="150">
        <f>SUM('Pomoćno T-2_Izvor sredstava_202'!O60,'Pomoćno T-2_Izvor sredstava_202'!W60,'Pomoćno T-2_Izvor sredstava_202'!AE60)</f>
        <v>0</v>
      </c>
      <c r="P60" s="150">
        <f>SUM('Pomoćno T-2_Izvor sredstava_202'!P60,'Pomoćno T-2_Izvor sredstava_202'!X60,'Pomoćno T-2_Izvor sredstava_202'!AF60)</f>
        <v>57074.5951685692</v>
      </c>
      <c r="Q60" s="150">
        <f>SUM('Pomoćno T-2_Izvor sredstava_202'!Q60,'Pomoćno T-2_Izvor sredstava_202'!Y60,'Pomoćno T-2_Izvor sredstava_202'!AG60)</f>
        <v>0</v>
      </c>
      <c r="R60" s="150">
        <f>SUM('Pomoćno T-2_Izvor sredstava_202'!R60,'Pomoćno T-2_Izvor sredstava_202'!Z60,'Pomoćno T-2_Izvor sredstava_202'!AH60)</f>
        <v>0</v>
      </c>
      <c r="S60" s="150">
        <f>SUM('Pomoćno T-2_Izvor sredstava_202'!S60,'Pomoćno T-2_Izvor sredstava_202'!AA60,'Pomoćno T-2_Izvor sredstava_202'!AI60)</f>
        <v>0</v>
      </c>
      <c r="T60" s="168">
        <f>SUM('Pomoćno T-2_Izvor sredstava_202'!T60,'Pomoćno T-2_Izvor sredstava_202'!AB60,'Pomoćno T-2_Izvor sredstava_202'!AJ60)</f>
        <v>57074.5951685692</v>
      </c>
    </row>
    <row r="61" ht="30.75" customHeight="1" spans="1:20">
      <c r="A61" s="154" t="s">
        <v>245</v>
      </c>
      <c r="B61" s="155" t="s">
        <v>246</v>
      </c>
      <c r="C61" s="142"/>
      <c r="D61" s="143"/>
      <c r="E61" s="156">
        <v>278736.395009291</v>
      </c>
      <c r="F61" s="157">
        <v>0</v>
      </c>
      <c r="G61" s="157">
        <v>0</v>
      </c>
      <c r="H61" s="157">
        <v>0</v>
      </c>
      <c r="I61" s="157">
        <v>0</v>
      </c>
      <c r="J61" s="157">
        <v>0</v>
      </c>
      <c r="K61" s="157">
        <v>0</v>
      </c>
      <c r="L61" s="169">
        <v>278736.395009291</v>
      </c>
      <c r="M61" s="170">
        <f>SUM('Pomoćno T-2_Izvor sredstava_202'!M61,'Pomoćno T-2_Izvor sredstava_202'!U61,'Pomoćno T-2_Izvor sredstava_202'!AC61)</f>
        <v>278736.395009291</v>
      </c>
      <c r="N61" s="171">
        <f>SUM('Pomoćno T-2_Izvor sredstava_202'!N61,'Pomoćno T-2_Izvor sredstava_202'!V61,'Pomoćno T-2_Izvor sredstava_202'!AD61)</f>
        <v>0</v>
      </c>
      <c r="O61" s="171">
        <f>SUM('Pomoćno T-2_Izvor sredstava_202'!O61,'Pomoćno T-2_Izvor sredstava_202'!W61,'Pomoćno T-2_Izvor sredstava_202'!AE61)</f>
        <v>358388.025006637</v>
      </c>
      <c r="P61" s="171">
        <f>SUM('Pomoćno T-2_Izvor sredstava_202'!P61,'Pomoćno T-2_Izvor sredstava_202'!X61,'Pomoćno T-2_Izvor sredstava_202'!AF61)</f>
        <v>6829071.90573401</v>
      </c>
      <c r="Q61" s="171">
        <f>SUM('Pomoćno T-2_Izvor sredstava_202'!Q61,'Pomoćno T-2_Izvor sredstava_202'!Y61,'Pomoćno T-2_Izvor sredstava_202'!AG61)</f>
        <v>902646.7</v>
      </c>
      <c r="R61" s="171">
        <f>SUM('Pomoćno T-2_Izvor sredstava_202'!R61,'Pomoćno T-2_Izvor sredstava_202'!Z61,'Pomoćno T-2_Izvor sredstava_202'!AH61)</f>
        <v>0</v>
      </c>
      <c r="S61" s="171">
        <f>SUM('Pomoćno T-2_Izvor sredstava_202'!S61,'Pomoćno T-2_Izvor sredstava_202'!AA61,'Pomoćno T-2_Izvor sredstava_202'!AI61)</f>
        <v>0</v>
      </c>
      <c r="T61" s="169">
        <f>SUM('Pomoćno T-2_Izvor sredstava_202'!T61,'Pomoćno T-2_Izvor sredstava_202'!AB61,'Pomoćno T-2_Izvor sredstava_202'!AJ61)</f>
        <v>7466196.32574993</v>
      </c>
    </row>
    <row r="62" ht="30.75" customHeight="1" spans="1:20">
      <c r="A62" s="140" t="s">
        <v>249</v>
      </c>
      <c r="B62" s="141" t="s">
        <v>250</v>
      </c>
      <c r="C62" s="142"/>
      <c r="D62" s="143"/>
      <c r="E62" s="144">
        <v>278736.395009291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  <c r="K62" s="145">
        <v>0</v>
      </c>
      <c r="L62" s="168">
        <v>278736.395009291</v>
      </c>
      <c r="M62" s="144">
        <f>SUM('Pomoćno T-2_Izvor sredstava_202'!M62,'Pomoćno T-2_Izvor sredstava_202'!U62,'Pomoćno T-2_Izvor sredstava_202'!AC62)</f>
        <v>278736.395009291</v>
      </c>
      <c r="N62" s="145">
        <f>SUM('Pomoćno T-2_Izvor sredstava_202'!N62,'Pomoćno T-2_Izvor sredstava_202'!V62,'Pomoćno T-2_Izvor sredstava_202'!AD62)</f>
        <v>0</v>
      </c>
      <c r="O62" s="145">
        <f>SUM('Pomoćno T-2_Izvor sredstava_202'!O62,'Pomoćno T-2_Izvor sredstava_202'!W62,'Pomoćno T-2_Izvor sredstava_202'!AE62)</f>
        <v>358388.025006637</v>
      </c>
      <c r="P62" s="145">
        <f>SUM('Pomoćno T-2_Izvor sredstava_202'!P62,'Pomoćno T-2_Izvor sredstava_202'!X62,'Pomoćno T-2_Izvor sredstava_202'!AF62)</f>
        <v>6829071.90573401</v>
      </c>
      <c r="Q62" s="145">
        <f>SUM('Pomoćno T-2_Izvor sredstava_202'!Q62,'Pomoćno T-2_Izvor sredstava_202'!Y62,'Pomoćno T-2_Izvor sredstava_202'!AG62)</f>
        <v>902646.7</v>
      </c>
      <c r="R62" s="145">
        <f>SUM('Pomoćno T-2_Izvor sredstava_202'!R62,'Pomoćno T-2_Izvor sredstava_202'!Z62,'Pomoćno T-2_Izvor sredstava_202'!AH62)</f>
        <v>0</v>
      </c>
      <c r="S62" s="145">
        <f>SUM('Pomoćno T-2_Izvor sredstava_202'!S62,'Pomoćno T-2_Izvor sredstava_202'!AA62,'Pomoćno T-2_Izvor sredstava_202'!AI62)</f>
        <v>0</v>
      </c>
      <c r="T62" s="168">
        <f>SUM('Pomoćno T-2_Izvor sredstava_202'!T62,'Pomoćno T-2_Izvor sredstava_202'!AB62,'Pomoćno T-2_Izvor sredstava_202'!AJ62)</f>
        <v>7466196.32574993</v>
      </c>
    </row>
    <row r="63" ht="30.75" customHeight="1" spans="1:20">
      <c r="A63" s="146" t="s">
        <v>253</v>
      </c>
      <c r="B63" s="147" t="s">
        <v>254</v>
      </c>
      <c r="C63" s="151"/>
      <c r="D63" s="148" t="s">
        <v>96</v>
      </c>
      <c r="E63" s="149">
        <v>0</v>
      </c>
      <c r="F63" s="150">
        <v>0</v>
      </c>
      <c r="G63" s="150">
        <v>0</v>
      </c>
      <c r="H63" s="150">
        <v>0</v>
      </c>
      <c r="I63" s="150">
        <v>0</v>
      </c>
      <c r="J63" s="150">
        <v>0</v>
      </c>
      <c r="K63" s="150">
        <v>0</v>
      </c>
      <c r="L63" s="168">
        <v>0</v>
      </c>
      <c r="M63" s="149">
        <f>SUM('Pomoćno T-2_Izvor sredstava_202'!M63,'Pomoćno T-2_Izvor sredstava_202'!U63,'Pomoćno T-2_Izvor sredstava_202'!AC63)</f>
        <v>0</v>
      </c>
      <c r="N63" s="150">
        <f>SUM('Pomoćno T-2_Izvor sredstava_202'!N63,'Pomoćno T-2_Izvor sredstava_202'!V63,'Pomoćno T-2_Izvor sredstava_202'!AD63)</f>
        <v>0</v>
      </c>
      <c r="O63" s="150">
        <f>SUM('Pomoćno T-2_Izvor sredstava_202'!O63,'Pomoćno T-2_Izvor sredstava_202'!W63,'Pomoćno T-2_Izvor sredstava_202'!AE63)</f>
        <v>199097.425006637</v>
      </c>
      <c r="P63" s="150">
        <f>SUM('Pomoćno T-2_Izvor sredstava_202'!P63,'Pomoćno T-2_Izvor sredstava_202'!X63,'Pomoćno T-2_Izvor sredstava_202'!AF63)</f>
        <v>1128218.74170427</v>
      </c>
      <c r="Q63" s="150">
        <f>SUM('Pomoćno T-2_Izvor sredstava_202'!Q63,'Pomoćno T-2_Izvor sredstava_202'!Y63,'Pomoćno T-2_Izvor sredstava_202'!AG63)</f>
        <v>0</v>
      </c>
      <c r="R63" s="150">
        <f>SUM('Pomoćno T-2_Izvor sredstava_202'!R63,'Pomoćno T-2_Izvor sredstava_202'!Z63,'Pomoćno T-2_Izvor sredstava_202'!AH63)</f>
        <v>0</v>
      </c>
      <c r="S63" s="150">
        <f>SUM('Pomoćno T-2_Izvor sredstava_202'!S63,'Pomoćno T-2_Izvor sredstava_202'!AA63,'Pomoćno T-2_Izvor sredstava_202'!AI63)</f>
        <v>0</v>
      </c>
      <c r="T63" s="168">
        <f>SUM('Pomoćno T-2_Izvor sredstava_202'!T63,'Pomoćno T-2_Izvor sredstava_202'!AB63,'Pomoćno T-2_Izvor sredstava_202'!AJ63)</f>
        <v>1327316.16671091</v>
      </c>
    </row>
    <row r="64" ht="30.75" customHeight="1" spans="1:20">
      <c r="A64" s="146" t="s">
        <v>255</v>
      </c>
      <c r="B64" s="147" t="s">
        <v>256</v>
      </c>
      <c r="C64" s="151"/>
      <c r="D64" s="148" t="s">
        <v>96</v>
      </c>
      <c r="E64" s="149">
        <v>0</v>
      </c>
      <c r="F64" s="150">
        <v>0</v>
      </c>
      <c r="G64" s="150">
        <v>0</v>
      </c>
      <c r="H64" s="150">
        <v>0</v>
      </c>
      <c r="I64" s="150">
        <v>0</v>
      </c>
      <c r="J64" s="150">
        <v>0</v>
      </c>
      <c r="K64" s="150">
        <v>0</v>
      </c>
      <c r="L64" s="168">
        <v>0</v>
      </c>
      <c r="M64" s="149">
        <f>SUM('Pomoćno T-2_Izvor sredstava_202'!M64,'Pomoćno T-2_Izvor sredstava_202'!U64,'Pomoćno T-2_Izvor sredstava_202'!AC64)</f>
        <v>0</v>
      </c>
      <c r="N64" s="150">
        <f>SUM('Pomoćno T-2_Izvor sredstava_202'!N64,'Pomoćno T-2_Izvor sredstava_202'!V64,'Pomoćno T-2_Izvor sredstava_202'!AD64)</f>
        <v>0</v>
      </c>
      <c r="O64" s="150">
        <f>SUM('Pomoćno T-2_Izvor sredstava_202'!O64,'Pomoćno T-2_Izvor sredstava_202'!W64,'Pomoćno T-2_Izvor sredstava_202'!AE64)</f>
        <v>0</v>
      </c>
      <c r="P64" s="150">
        <f>SUM('Pomoćno T-2_Izvor sredstava_202'!P64,'Pomoćno T-2_Izvor sredstava_202'!X64,'Pomoćno T-2_Izvor sredstava_202'!AF64)</f>
        <v>4134548.38067428</v>
      </c>
      <c r="Q64" s="150">
        <f>SUM('Pomoćno T-2_Izvor sredstava_202'!Q64,'Pomoćno T-2_Izvor sredstava_202'!Y64,'Pomoćno T-2_Izvor sredstava_202'!AG64)</f>
        <v>0</v>
      </c>
      <c r="R64" s="150">
        <f>SUM('Pomoćno T-2_Izvor sredstava_202'!R64,'Pomoćno T-2_Izvor sredstava_202'!Z64,'Pomoćno T-2_Izvor sredstava_202'!AH64)</f>
        <v>0</v>
      </c>
      <c r="S64" s="150">
        <f>SUM('Pomoćno T-2_Izvor sredstava_202'!S64,'Pomoćno T-2_Izvor sredstava_202'!AA64,'Pomoćno T-2_Izvor sredstava_202'!AI64)</f>
        <v>0</v>
      </c>
      <c r="T64" s="168">
        <f>SUM('Pomoćno T-2_Izvor sredstava_202'!T64,'Pomoćno T-2_Izvor sredstava_202'!AB64,'Pomoćno T-2_Izvor sredstava_202'!AJ64)</f>
        <v>4134548.38067428</v>
      </c>
    </row>
    <row r="65" ht="30.75" customHeight="1" spans="1:20">
      <c r="A65" s="146" t="s">
        <v>257</v>
      </c>
      <c r="B65" s="147" t="s">
        <v>258</v>
      </c>
      <c r="C65" s="151"/>
      <c r="D65" s="148" t="s">
        <v>139</v>
      </c>
      <c r="E65" s="149">
        <v>0</v>
      </c>
      <c r="F65" s="150">
        <v>0</v>
      </c>
      <c r="G65" s="150">
        <v>0</v>
      </c>
      <c r="H65" s="150">
        <v>0</v>
      </c>
      <c r="I65" s="150">
        <v>0</v>
      </c>
      <c r="J65" s="150">
        <v>0</v>
      </c>
      <c r="K65" s="150">
        <v>0</v>
      </c>
      <c r="L65" s="168">
        <v>0</v>
      </c>
      <c r="M65" s="149">
        <f>SUM('Pomoćno T-2_Izvor sredstava_202'!M65,'Pomoćno T-2_Izvor sredstava_202'!U65,'Pomoćno T-2_Izvor sredstava_202'!AC65)</f>
        <v>0</v>
      </c>
      <c r="N65" s="150">
        <f>SUM('Pomoćno T-2_Izvor sredstava_202'!N65,'Pomoćno T-2_Izvor sredstava_202'!V65,'Pomoćno T-2_Izvor sredstava_202'!AD65)</f>
        <v>0</v>
      </c>
      <c r="O65" s="150">
        <f>SUM('Pomoćno T-2_Izvor sredstava_202'!O65,'Pomoćno T-2_Izvor sredstava_202'!W65,'Pomoćno T-2_Izvor sredstava_202'!AE65)</f>
        <v>0</v>
      </c>
      <c r="P65" s="150">
        <f>SUM('Pomoćno T-2_Izvor sredstava_202'!P65,'Pomoćno T-2_Izvor sredstava_202'!X65,'Pomoćno T-2_Izvor sredstava_202'!AF65)</f>
        <v>663658.083355455</v>
      </c>
      <c r="Q65" s="150">
        <f>SUM('Pomoćno T-2_Izvor sredstava_202'!Q65,'Pomoćno T-2_Izvor sredstava_202'!Y65,'Pomoćno T-2_Izvor sredstava_202'!AG65)</f>
        <v>0</v>
      </c>
      <c r="R65" s="150">
        <f>SUM('Pomoćno T-2_Izvor sredstava_202'!R65,'Pomoćno T-2_Izvor sredstava_202'!Z65,'Pomoćno T-2_Izvor sredstava_202'!AH65)</f>
        <v>0</v>
      </c>
      <c r="S65" s="150">
        <f>SUM('Pomoćno T-2_Izvor sredstava_202'!S65,'Pomoćno T-2_Izvor sredstava_202'!AA65,'Pomoćno T-2_Izvor sredstava_202'!AI65)</f>
        <v>0</v>
      </c>
      <c r="T65" s="168">
        <f>SUM('Pomoćno T-2_Izvor sredstava_202'!T65,'Pomoćno T-2_Izvor sredstava_202'!AB65,'Pomoćno T-2_Izvor sredstava_202'!AJ65)</f>
        <v>663658.083355455</v>
      </c>
    </row>
    <row r="66" ht="30.75" customHeight="1" spans="1:20">
      <c r="A66" s="146" t="s">
        <v>259</v>
      </c>
      <c r="B66" s="147" t="s">
        <v>260</v>
      </c>
      <c r="C66" s="151"/>
      <c r="D66" s="148" t="s">
        <v>139</v>
      </c>
      <c r="E66" s="149">
        <v>278736.395009291</v>
      </c>
      <c r="F66" s="150">
        <v>0</v>
      </c>
      <c r="G66" s="150">
        <v>0</v>
      </c>
      <c r="H66" s="150">
        <v>0</v>
      </c>
      <c r="I66" s="150">
        <v>0</v>
      </c>
      <c r="J66" s="150">
        <v>0</v>
      </c>
      <c r="K66" s="150">
        <v>0</v>
      </c>
      <c r="L66" s="168">
        <v>278736.395009291</v>
      </c>
      <c r="M66" s="149">
        <f>SUM('Pomoćno T-2_Izvor sredstava_202'!M66,'Pomoćno T-2_Izvor sredstava_202'!U66,'Pomoćno T-2_Izvor sredstava_202'!AC66)</f>
        <v>278736.395009291</v>
      </c>
      <c r="N66" s="150">
        <f>SUM('Pomoćno T-2_Izvor sredstava_202'!N66,'Pomoćno T-2_Izvor sredstava_202'!V66,'Pomoćno T-2_Izvor sredstava_202'!AD66)</f>
        <v>0</v>
      </c>
      <c r="O66" s="150">
        <f>SUM('Pomoćno T-2_Izvor sredstava_202'!O66,'Pomoćno T-2_Izvor sredstava_202'!W66,'Pomoćno T-2_Izvor sredstava_202'!AE66)</f>
        <v>0</v>
      </c>
      <c r="P66" s="150">
        <f>SUM('Pomoćno T-2_Izvor sredstava_202'!P66,'Pomoćno T-2_Izvor sredstava_202'!X66,'Pomoćno T-2_Izvor sredstava_202'!AF66)</f>
        <v>0</v>
      </c>
      <c r="Q66" s="150">
        <f>SUM('Pomoćno T-2_Izvor sredstava_202'!Q66,'Pomoćno T-2_Izvor sredstava_202'!Y66,'Pomoćno T-2_Izvor sredstava_202'!AG66)</f>
        <v>0</v>
      </c>
      <c r="R66" s="150">
        <f>SUM('Pomoćno T-2_Izvor sredstava_202'!R66,'Pomoćno T-2_Izvor sredstava_202'!Z66,'Pomoćno T-2_Izvor sredstava_202'!AH66)</f>
        <v>0</v>
      </c>
      <c r="S66" s="150">
        <f>SUM('Pomoćno T-2_Izvor sredstava_202'!S66,'Pomoćno T-2_Izvor sredstava_202'!AA66,'Pomoćno T-2_Izvor sredstava_202'!AI66)</f>
        <v>0</v>
      </c>
      <c r="T66" s="168">
        <f>SUM('Pomoćno T-2_Izvor sredstava_202'!T66,'Pomoćno T-2_Izvor sredstava_202'!AB66,'Pomoćno T-2_Izvor sredstava_202'!AJ66)</f>
        <v>278736.395009291</v>
      </c>
    </row>
    <row r="67" ht="30.75" customHeight="1" spans="1:20">
      <c r="A67" s="146" t="s">
        <v>261</v>
      </c>
      <c r="B67" s="147" t="s">
        <v>262</v>
      </c>
      <c r="C67" s="151" t="s">
        <v>357</v>
      </c>
      <c r="D67" s="148" t="s">
        <v>96</v>
      </c>
      <c r="E67" s="149">
        <v>0</v>
      </c>
      <c r="F67" s="150">
        <v>0</v>
      </c>
      <c r="G67" s="150">
        <v>0</v>
      </c>
      <c r="H67" s="150">
        <v>0</v>
      </c>
      <c r="I67" s="150">
        <v>0</v>
      </c>
      <c r="J67" s="150">
        <v>0</v>
      </c>
      <c r="K67" s="150">
        <v>0</v>
      </c>
      <c r="L67" s="168">
        <v>0</v>
      </c>
      <c r="M67" s="149">
        <f>SUM('Pomoćno T-2_Izvor sredstava_202'!M67,'Pomoćno T-2_Izvor sredstava_202'!U67,'Pomoćno T-2_Izvor sredstava_202'!AC67)</f>
        <v>0</v>
      </c>
      <c r="N67" s="150">
        <f>SUM('Pomoćno T-2_Izvor sredstava_202'!N67,'Pomoćno T-2_Izvor sredstava_202'!V67,'Pomoćno T-2_Izvor sredstava_202'!AD67)</f>
        <v>0</v>
      </c>
      <c r="O67" s="150">
        <f>SUM('Pomoćno T-2_Izvor sredstava_202'!O67,'Pomoćno T-2_Izvor sredstava_202'!W67,'Pomoćno T-2_Izvor sredstava_202'!AE67)</f>
        <v>159290.6</v>
      </c>
      <c r="P67" s="150">
        <f>SUM('Pomoćno T-2_Izvor sredstava_202'!P67,'Pomoćno T-2_Izvor sredstava_202'!X67,'Pomoćno T-2_Izvor sredstava_202'!AF67)</f>
        <v>902646.7</v>
      </c>
      <c r="Q67" s="150">
        <f>SUM('Pomoćno T-2_Izvor sredstava_202'!Q67,'Pomoćno T-2_Izvor sredstava_202'!Y67,'Pomoćno T-2_Izvor sredstava_202'!AG67)</f>
        <v>902646.7</v>
      </c>
      <c r="R67" s="150">
        <f>SUM('Pomoćno T-2_Izvor sredstava_202'!R67,'Pomoćno T-2_Izvor sredstava_202'!Z67,'Pomoćno T-2_Izvor sredstava_202'!AH67)</f>
        <v>0</v>
      </c>
      <c r="S67" s="150">
        <f>SUM('Pomoćno T-2_Izvor sredstava_202'!S67,'Pomoćno T-2_Izvor sredstava_202'!AA67,'Pomoćno T-2_Izvor sredstava_202'!AI67)</f>
        <v>0</v>
      </c>
      <c r="T67" s="168">
        <f>SUM('Pomoćno T-2_Izvor sredstava_202'!T67,'Pomoćno T-2_Izvor sredstava_202'!AB67,'Pomoćno T-2_Izvor sredstava_202'!AJ67)</f>
        <v>1061937.3</v>
      </c>
    </row>
    <row r="68" ht="30.75" customHeight="1" spans="1:20">
      <c r="A68" s="154" t="s">
        <v>263</v>
      </c>
      <c r="B68" s="155" t="s">
        <v>264</v>
      </c>
      <c r="C68" s="142"/>
      <c r="D68" s="143"/>
      <c r="E68" s="156">
        <v>0</v>
      </c>
      <c r="F68" s="157">
        <v>0</v>
      </c>
      <c r="G68" s="157">
        <v>135065.545526945</v>
      </c>
      <c r="H68" s="157">
        <v>8707242.8245288</v>
      </c>
      <c r="I68" s="157">
        <v>0</v>
      </c>
      <c r="J68" s="157">
        <v>0</v>
      </c>
      <c r="K68" s="157">
        <v>1990974.25006637</v>
      </c>
      <c r="L68" s="169">
        <v>10833282.6201221</v>
      </c>
      <c r="M68" s="170">
        <f>SUM('Pomoćno T-2_Izvor sredstava_202'!M68,'Pomoćno T-2_Izvor sredstava_202'!U68,'Pomoćno T-2_Izvor sredstava_202'!AC68)</f>
        <v>0</v>
      </c>
      <c r="N68" s="171">
        <f>SUM('Pomoćno T-2_Izvor sredstava_202'!N68,'Pomoćno T-2_Izvor sredstava_202'!V68,'Pomoćno T-2_Izvor sredstava_202'!AD68)</f>
        <v>0</v>
      </c>
      <c r="O68" s="171">
        <f>SUM('Pomoćno T-2_Izvor sredstava_202'!O68,'Pomoćno T-2_Izvor sredstava_202'!W68,'Pomoćno T-2_Izvor sredstava_202'!AE68)</f>
        <v>135065.545526945</v>
      </c>
      <c r="P68" s="171">
        <f>SUM('Pomoćno T-2_Izvor sredstava_202'!P68,'Pomoćno T-2_Izvor sredstava_202'!X68,'Pomoćno T-2_Izvor sredstava_202'!AF68)</f>
        <v>8707242.8245288</v>
      </c>
      <c r="Q68" s="171">
        <f>SUM('Pomoćno T-2_Izvor sredstava_202'!Q68,'Pomoćno T-2_Izvor sredstava_202'!Y68,'Pomoćno T-2_Izvor sredstava_202'!AG68)</f>
        <v>0</v>
      </c>
      <c r="R68" s="171">
        <f>SUM('Pomoćno T-2_Izvor sredstava_202'!R68,'Pomoćno T-2_Izvor sredstava_202'!Z68,'Pomoćno T-2_Izvor sredstava_202'!AH68)</f>
        <v>0</v>
      </c>
      <c r="S68" s="171">
        <f>SUM('Pomoćno T-2_Izvor sredstava_202'!S68,'Pomoćno T-2_Izvor sredstava_202'!AA68,'Pomoćno T-2_Izvor sredstava_202'!AI68)</f>
        <v>1990974.25006637</v>
      </c>
      <c r="T68" s="169">
        <f>SUM('Pomoćno T-2_Izvor sredstava_202'!T68,'Pomoćno T-2_Izvor sredstava_202'!AB68,'Pomoćno T-2_Izvor sredstava_202'!AJ68)</f>
        <v>10833282.6201221</v>
      </c>
    </row>
    <row r="69" ht="30.75" customHeight="1" spans="1:20">
      <c r="A69" s="140" t="s">
        <v>268</v>
      </c>
      <c r="B69" s="141" t="s">
        <v>269</v>
      </c>
      <c r="C69" s="142"/>
      <c r="D69" s="143"/>
      <c r="E69" s="144">
        <v>0</v>
      </c>
      <c r="F69" s="145">
        <v>0</v>
      </c>
      <c r="G69" s="145">
        <v>135065.545526945</v>
      </c>
      <c r="H69" s="145">
        <v>8707242.8245288</v>
      </c>
      <c r="I69" s="145">
        <v>0</v>
      </c>
      <c r="J69" s="145">
        <v>0</v>
      </c>
      <c r="K69" s="145">
        <v>1990974.25006637</v>
      </c>
      <c r="L69" s="168">
        <v>10833282.6201221</v>
      </c>
      <c r="M69" s="144">
        <f>SUM('Pomoćno T-2_Izvor sredstava_202'!M69,'Pomoćno T-2_Izvor sredstava_202'!U69,'Pomoćno T-2_Izvor sredstava_202'!AC69)</f>
        <v>0</v>
      </c>
      <c r="N69" s="145">
        <f>SUM('Pomoćno T-2_Izvor sredstava_202'!N69,'Pomoćno T-2_Izvor sredstava_202'!V69,'Pomoćno T-2_Izvor sredstava_202'!AD69)</f>
        <v>0</v>
      </c>
      <c r="O69" s="145">
        <f>SUM('Pomoćno T-2_Izvor sredstava_202'!O69,'Pomoćno T-2_Izvor sredstava_202'!W69,'Pomoćno T-2_Izvor sredstava_202'!AE69)</f>
        <v>135065.545526945</v>
      </c>
      <c r="P69" s="145">
        <f>SUM('Pomoćno T-2_Izvor sredstava_202'!P69,'Pomoćno T-2_Izvor sredstava_202'!X69,'Pomoćno T-2_Izvor sredstava_202'!AF69)</f>
        <v>8707242.8245288</v>
      </c>
      <c r="Q69" s="145">
        <f>SUM('Pomoćno T-2_Izvor sredstava_202'!Q69,'Pomoćno T-2_Izvor sredstava_202'!Y69,'Pomoćno T-2_Izvor sredstava_202'!AG69)</f>
        <v>0</v>
      </c>
      <c r="R69" s="145">
        <f>SUM('Pomoćno T-2_Izvor sredstava_202'!R69,'Pomoćno T-2_Izvor sredstava_202'!Z69,'Pomoćno T-2_Izvor sredstava_202'!AH69)</f>
        <v>0</v>
      </c>
      <c r="S69" s="145">
        <f>SUM('Pomoćno T-2_Izvor sredstava_202'!S69,'Pomoćno T-2_Izvor sredstava_202'!AA69,'Pomoćno T-2_Izvor sredstava_202'!AI69)</f>
        <v>1990974.25006637</v>
      </c>
      <c r="T69" s="168">
        <f>SUM('Pomoćno T-2_Izvor sredstava_202'!T69,'Pomoćno T-2_Izvor sredstava_202'!AB69,'Pomoćno T-2_Izvor sredstava_202'!AJ69)</f>
        <v>10833282.6201221</v>
      </c>
    </row>
    <row r="70" ht="30.75" customHeight="1" spans="1:20">
      <c r="A70" s="146" t="s">
        <v>274</v>
      </c>
      <c r="B70" s="147" t="s">
        <v>275</v>
      </c>
      <c r="C70" s="151" t="s">
        <v>362</v>
      </c>
      <c r="D70" s="148" t="s">
        <v>96</v>
      </c>
      <c r="E70" s="149">
        <v>0</v>
      </c>
      <c r="F70" s="150">
        <v>0</v>
      </c>
      <c r="G70" s="150">
        <v>135065.545526945</v>
      </c>
      <c r="H70" s="150">
        <v>8707242.8245288</v>
      </c>
      <c r="I70" s="150">
        <v>0</v>
      </c>
      <c r="J70" s="150">
        <v>0</v>
      </c>
      <c r="K70" s="150">
        <v>1990974.25006637</v>
      </c>
      <c r="L70" s="168">
        <v>10833282.6201221</v>
      </c>
      <c r="M70" s="149">
        <f>SUM('Pomoćno T-2_Izvor sredstava_202'!M70,'Pomoćno T-2_Izvor sredstava_202'!U70,'Pomoćno T-2_Izvor sredstava_202'!AC70)</f>
        <v>0</v>
      </c>
      <c r="N70" s="150">
        <f>SUM('Pomoćno T-2_Izvor sredstava_202'!N70,'Pomoćno T-2_Izvor sredstava_202'!V70,'Pomoćno T-2_Izvor sredstava_202'!AD70)</f>
        <v>0</v>
      </c>
      <c r="O70" s="150">
        <f>SUM('Pomoćno T-2_Izvor sredstava_202'!O70,'Pomoćno T-2_Izvor sredstava_202'!W70,'Pomoćno T-2_Izvor sredstava_202'!AE70)</f>
        <v>135065.545526945</v>
      </c>
      <c r="P70" s="150">
        <f>SUM('Pomoćno T-2_Izvor sredstava_202'!P70,'Pomoćno T-2_Izvor sredstava_202'!X70,'Pomoćno T-2_Izvor sredstava_202'!AF70)</f>
        <v>8707242.8245288</v>
      </c>
      <c r="Q70" s="150">
        <f>SUM('Pomoćno T-2_Izvor sredstava_202'!Q70,'Pomoćno T-2_Izvor sredstava_202'!Y70,'Pomoćno T-2_Izvor sredstava_202'!AG70)</f>
        <v>0</v>
      </c>
      <c r="R70" s="150">
        <f>SUM('Pomoćno T-2_Izvor sredstava_202'!R70,'Pomoćno T-2_Izvor sredstava_202'!Z70,'Pomoćno T-2_Izvor sredstava_202'!AH70)</f>
        <v>0</v>
      </c>
      <c r="S70" s="150">
        <f>SUM('Pomoćno T-2_Izvor sredstava_202'!S70,'Pomoćno T-2_Izvor sredstava_202'!AA70,'Pomoćno T-2_Izvor sredstava_202'!AI70)</f>
        <v>1990974.25006637</v>
      </c>
      <c r="T70" s="168">
        <f>SUM('Pomoćno T-2_Izvor sredstava_202'!T70,'Pomoćno T-2_Izvor sredstava_202'!AB70,'Pomoćno T-2_Izvor sredstava_202'!AJ70)</f>
        <v>10833282.6201221</v>
      </c>
    </row>
    <row r="71" ht="30.75" customHeight="1" spans="1:20">
      <c r="A71" s="154" t="s">
        <v>276</v>
      </c>
      <c r="B71" s="155" t="s">
        <v>277</v>
      </c>
      <c r="C71" s="142"/>
      <c r="D71" s="143"/>
      <c r="E71" s="156">
        <v>0</v>
      </c>
      <c r="F71" s="157">
        <v>0</v>
      </c>
      <c r="G71" s="157">
        <v>66365.8083355455</v>
      </c>
      <c r="H71" s="157">
        <v>199097.425006637</v>
      </c>
      <c r="I71" s="157">
        <v>0</v>
      </c>
      <c r="J71" s="157">
        <v>0</v>
      </c>
      <c r="K71" s="157">
        <v>0</v>
      </c>
      <c r="L71" s="169">
        <v>265463.233342182</v>
      </c>
      <c r="M71" s="170">
        <f>SUM('Pomoćno T-2_Izvor sredstava_202'!M71,'Pomoćno T-2_Izvor sredstava_202'!U71,'Pomoćno T-2_Izvor sredstava_202'!AC71)</f>
        <v>26546.3233342182</v>
      </c>
      <c r="N71" s="171">
        <f>SUM('Pomoćno T-2_Izvor sredstava_202'!N71,'Pomoćno T-2_Izvor sredstava_202'!V71,'Pomoćno T-2_Izvor sredstava_202'!AD71)</f>
        <v>0</v>
      </c>
      <c r="O71" s="171">
        <f>SUM('Pomoćno T-2_Izvor sredstava_202'!O71,'Pomoćno T-2_Izvor sredstava_202'!W71,'Pomoćno T-2_Izvor sredstava_202'!AE71)</f>
        <v>132731.616671091</v>
      </c>
      <c r="P71" s="171">
        <f>SUM('Pomoćno T-2_Izvor sredstava_202'!P71,'Pomoćno T-2_Izvor sredstava_202'!X71,'Pomoćno T-2_Izvor sredstava_202'!AF71)</f>
        <v>3159051.68170958</v>
      </c>
      <c r="Q71" s="171">
        <f>SUM('Pomoćno T-2_Izvor sredstava_202'!Q71,'Pomoćno T-2_Izvor sredstava_202'!Y71,'Pomoćno T-2_Izvor sredstava_202'!AG71)</f>
        <v>0</v>
      </c>
      <c r="R71" s="171">
        <f>SUM('Pomoćno T-2_Izvor sredstava_202'!R71,'Pomoćno T-2_Izvor sredstava_202'!Z71,'Pomoćno T-2_Izvor sredstava_202'!AH71)</f>
        <v>0</v>
      </c>
      <c r="S71" s="171">
        <f>SUM('Pomoćno T-2_Izvor sredstava_202'!S71,'Pomoćno T-2_Izvor sredstava_202'!AA71,'Pomoćno T-2_Izvor sredstava_202'!AI71)</f>
        <v>448952.061322007</v>
      </c>
      <c r="T71" s="169">
        <f>SUM('Pomoćno T-2_Izvor sredstava_202'!T71,'Pomoćno T-2_Izvor sredstava_202'!AB71,'Pomoćno T-2_Izvor sredstava_202'!AJ71)</f>
        <v>3767281.6830369</v>
      </c>
    </row>
    <row r="72" ht="30.75" customHeight="1" spans="1:20">
      <c r="A72" s="140" t="s">
        <v>281</v>
      </c>
      <c r="B72" s="141" t="s">
        <v>282</v>
      </c>
      <c r="C72" s="142"/>
      <c r="D72" s="143"/>
      <c r="E72" s="144">
        <v>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68">
        <v>0</v>
      </c>
      <c r="M72" s="144">
        <f>SUM('Pomoćno T-2_Izvor sredstava_202'!M72,'Pomoćno T-2_Izvor sredstava_202'!U72,'Pomoćno T-2_Izvor sredstava_202'!AC72)</f>
        <v>0</v>
      </c>
      <c r="N72" s="145">
        <f>SUM('Pomoćno T-2_Izvor sredstava_202'!N72,'Pomoćno T-2_Izvor sredstava_202'!V72,'Pomoćno T-2_Izvor sredstava_202'!AD72)</f>
        <v>0</v>
      </c>
      <c r="O72" s="145">
        <f>SUM('Pomoćno T-2_Izvor sredstava_202'!O72,'Pomoćno T-2_Izvor sredstava_202'!W72,'Pomoćno T-2_Izvor sredstava_202'!AE72)</f>
        <v>0</v>
      </c>
      <c r="P72" s="145">
        <f>SUM('Pomoćno T-2_Izvor sredstava_202'!P72,'Pomoćno T-2_Izvor sredstava_202'!X72,'Pomoćno T-2_Izvor sredstava_202'!AF72)</f>
        <v>1692328.11255641</v>
      </c>
      <c r="Q72" s="145">
        <f>SUM('Pomoćno T-2_Izvor sredstava_202'!Q72,'Pomoćno T-2_Izvor sredstava_202'!Y72,'Pomoćno T-2_Izvor sredstava_202'!AG72)</f>
        <v>0</v>
      </c>
      <c r="R72" s="145">
        <f>SUM('Pomoćno T-2_Izvor sredstava_202'!R72,'Pomoćno T-2_Izvor sredstava_202'!Z72,'Pomoćno T-2_Izvor sredstava_202'!AH72)</f>
        <v>0</v>
      </c>
      <c r="S72" s="145">
        <f>SUM('Pomoćno T-2_Izvor sredstava_202'!S72,'Pomoćno T-2_Izvor sredstava_202'!AA72,'Pomoćno T-2_Izvor sredstava_202'!AI72)</f>
        <v>298646.137509955</v>
      </c>
      <c r="T72" s="168">
        <f>SUM('Pomoćno T-2_Izvor sredstava_202'!T72,'Pomoćno T-2_Izvor sredstava_202'!AB72,'Pomoćno T-2_Izvor sredstava_202'!AJ72)</f>
        <v>1990974.25006637</v>
      </c>
    </row>
    <row r="73" ht="30.75" customHeight="1" spans="1:20">
      <c r="A73" s="146" t="s">
        <v>285</v>
      </c>
      <c r="B73" s="147" t="s">
        <v>286</v>
      </c>
      <c r="C73" s="151"/>
      <c r="D73" s="148" t="s">
        <v>287</v>
      </c>
      <c r="E73" s="149">
        <v>0</v>
      </c>
      <c r="F73" s="150">
        <v>0</v>
      </c>
      <c r="G73" s="150">
        <v>0</v>
      </c>
      <c r="H73" s="150">
        <v>0</v>
      </c>
      <c r="I73" s="150">
        <v>0</v>
      </c>
      <c r="J73" s="150">
        <v>0</v>
      </c>
      <c r="K73" s="150">
        <v>0</v>
      </c>
      <c r="L73" s="168">
        <v>0</v>
      </c>
      <c r="M73" s="149">
        <f>SUM('Pomoćno T-2_Izvor sredstava_202'!M73,'Pomoćno T-2_Izvor sredstava_202'!U73,'Pomoćno T-2_Izvor sredstava_202'!AC73)</f>
        <v>0</v>
      </c>
      <c r="N73" s="150">
        <f>SUM('Pomoćno T-2_Izvor sredstava_202'!N73,'Pomoćno T-2_Izvor sredstava_202'!V73,'Pomoćno T-2_Izvor sredstava_202'!AD73)</f>
        <v>0</v>
      </c>
      <c r="O73" s="150">
        <f>SUM('Pomoćno T-2_Izvor sredstava_202'!O73,'Pomoćno T-2_Izvor sredstava_202'!W73,'Pomoćno T-2_Izvor sredstava_202'!AE73)</f>
        <v>0</v>
      </c>
      <c r="P73" s="150">
        <f>SUM('Pomoćno T-2_Izvor sredstava_202'!P73,'Pomoćno T-2_Izvor sredstava_202'!X73,'Pomoćno T-2_Izvor sredstava_202'!AF73)</f>
        <v>0</v>
      </c>
      <c r="Q73" s="150">
        <f>SUM('Pomoćno T-2_Izvor sredstava_202'!Q73,'Pomoćno T-2_Izvor sredstava_202'!Y73,'Pomoćno T-2_Izvor sredstava_202'!AG73)</f>
        <v>0</v>
      </c>
      <c r="R73" s="150">
        <f>SUM('Pomoćno T-2_Izvor sredstava_202'!R73,'Pomoćno T-2_Izvor sredstava_202'!Z73,'Pomoćno T-2_Izvor sredstava_202'!AH73)</f>
        <v>0</v>
      </c>
      <c r="S73" s="150">
        <f>SUM('Pomoćno T-2_Izvor sredstava_202'!S73,'Pomoćno T-2_Izvor sredstava_202'!AA73,'Pomoćno T-2_Izvor sredstava_202'!AI73)</f>
        <v>0</v>
      </c>
      <c r="T73" s="168">
        <f>SUM('Pomoćno T-2_Izvor sredstava_202'!T73,'Pomoćno T-2_Izvor sredstava_202'!AB73,'Pomoćno T-2_Izvor sredstava_202'!AJ73)</f>
        <v>0</v>
      </c>
    </row>
    <row r="74" ht="30.75" customHeight="1" spans="1:20">
      <c r="A74" s="146" t="s">
        <v>288</v>
      </c>
      <c r="B74" s="147" t="s">
        <v>289</v>
      </c>
      <c r="C74" s="151" t="s">
        <v>362</v>
      </c>
      <c r="D74" s="148"/>
      <c r="E74" s="149">
        <v>0</v>
      </c>
      <c r="F74" s="150">
        <v>0</v>
      </c>
      <c r="G74" s="150">
        <v>0</v>
      </c>
      <c r="H74" s="150">
        <v>0</v>
      </c>
      <c r="I74" s="150">
        <v>0</v>
      </c>
      <c r="J74" s="150">
        <v>0</v>
      </c>
      <c r="K74" s="150">
        <v>0</v>
      </c>
      <c r="L74" s="168">
        <v>0</v>
      </c>
      <c r="M74" s="149">
        <f>SUM('Pomoćno T-2_Izvor sredstava_202'!M74,'Pomoćno T-2_Izvor sredstava_202'!U74,'Pomoćno T-2_Izvor sredstava_202'!AC74)</f>
        <v>0</v>
      </c>
      <c r="N74" s="150">
        <f>SUM('Pomoćno T-2_Izvor sredstava_202'!N74,'Pomoćno T-2_Izvor sredstava_202'!V74,'Pomoćno T-2_Izvor sredstava_202'!AD74)</f>
        <v>0</v>
      </c>
      <c r="O74" s="150">
        <f>SUM('Pomoćno T-2_Izvor sredstava_202'!O74,'Pomoćno T-2_Izvor sredstava_202'!W74,'Pomoćno T-2_Izvor sredstava_202'!AE74)</f>
        <v>0</v>
      </c>
      <c r="P74" s="150">
        <f>SUM('Pomoćno T-2_Izvor sredstava_202'!P74,'Pomoćno T-2_Izvor sredstava_202'!X74,'Pomoćno T-2_Izvor sredstava_202'!AF74)</f>
        <v>1692328.11255641</v>
      </c>
      <c r="Q74" s="150">
        <f>SUM('Pomoćno T-2_Izvor sredstava_202'!Q74,'Pomoćno T-2_Izvor sredstava_202'!Y74,'Pomoćno T-2_Izvor sredstava_202'!AG74)</f>
        <v>0</v>
      </c>
      <c r="R74" s="150">
        <f>SUM('Pomoćno T-2_Izvor sredstava_202'!R74,'Pomoćno T-2_Izvor sredstava_202'!Z74,'Pomoćno T-2_Izvor sredstava_202'!AH74)</f>
        <v>0</v>
      </c>
      <c r="S74" s="150">
        <f>SUM('Pomoćno T-2_Izvor sredstava_202'!S74,'Pomoćno T-2_Izvor sredstava_202'!AA74,'Pomoćno T-2_Izvor sredstava_202'!AI74)</f>
        <v>298646.137509955</v>
      </c>
      <c r="T74" s="168">
        <f>SUM('Pomoćno T-2_Izvor sredstava_202'!T74,'Pomoćno T-2_Izvor sredstava_202'!AB74,'Pomoćno T-2_Izvor sredstava_202'!AJ74)</f>
        <v>1990974.25006637</v>
      </c>
    </row>
    <row r="75" ht="30.75" customHeight="1" spans="1:20">
      <c r="A75" s="146" t="s">
        <v>290</v>
      </c>
      <c r="B75" s="147" t="s">
        <v>291</v>
      </c>
      <c r="C75" s="151" t="s">
        <v>363</v>
      </c>
      <c r="D75" s="148"/>
      <c r="E75" s="149">
        <v>0</v>
      </c>
      <c r="F75" s="150">
        <v>0</v>
      </c>
      <c r="G75" s="150">
        <v>0</v>
      </c>
      <c r="H75" s="150">
        <v>0</v>
      </c>
      <c r="I75" s="150">
        <v>0</v>
      </c>
      <c r="J75" s="150">
        <v>0</v>
      </c>
      <c r="K75" s="150">
        <v>0</v>
      </c>
      <c r="L75" s="168">
        <v>0</v>
      </c>
      <c r="M75" s="149">
        <f>SUM('Pomoćno T-2_Izvor sredstava_202'!M75,'Pomoćno T-2_Izvor sredstava_202'!U75,'Pomoćno T-2_Izvor sredstava_202'!AC75)</f>
        <v>0</v>
      </c>
      <c r="N75" s="150">
        <f>SUM('Pomoćno T-2_Izvor sredstava_202'!N75,'Pomoćno T-2_Izvor sredstava_202'!V75,'Pomoćno T-2_Izvor sredstava_202'!AD75)</f>
        <v>0</v>
      </c>
      <c r="O75" s="150">
        <f>SUM('Pomoćno T-2_Izvor sredstava_202'!O75,'Pomoćno T-2_Izvor sredstava_202'!W75,'Pomoćno T-2_Izvor sredstava_202'!AE75)</f>
        <v>0</v>
      </c>
      <c r="P75" s="150">
        <f>SUM('Pomoćno T-2_Izvor sredstava_202'!P75,'Pomoćno T-2_Izvor sredstava_202'!X75,'Pomoćno T-2_Izvor sredstava_202'!AF75)</f>
        <v>0</v>
      </c>
      <c r="Q75" s="150">
        <f>SUM('Pomoćno T-2_Izvor sredstava_202'!Q75,'Pomoćno T-2_Izvor sredstava_202'!Y75,'Pomoćno T-2_Izvor sredstava_202'!AG75)</f>
        <v>0</v>
      </c>
      <c r="R75" s="150">
        <f>SUM('Pomoćno T-2_Izvor sredstava_202'!R75,'Pomoćno T-2_Izvor sredstava_202'!Z75,'Pomoćno T-2_Izvor sredstava_202'!AH75)</f>
        <v>0</v>
      </c>
      <c r="S75" s="150">
        <f>SUM('Pomoćno T-2_Izvor sredstava_202'!S75,'Pomoćno T-2_Izvor sredstava_202'!AA75,'Pomoćno T-2_Izvor sredstava_202'!AI75)</f>
        <v>0</v>
      </c>
      <c r="T75" s="168">
        <f>SUM('Pomoćno T-2_Izvor sredstava_202'!T75,'Pomoćno T-2_Izvor sredstava_202'!AB75,'Pomoćno T-2_Izvor sredstava_202'!AJ75)</f>
        <v>0</v>
      </c>
    </row>
    <row r="76" ht="30.75" customHeight="1" spans="1:20">
      <c r="A76" s="140" t="s">
        <v>292</v>
      </c>
      <c r="B76" s="141" t="s">
        <v>293</v>
      </c>
      <c r="C76" s="142"/>
      <c r="D76" s="143"/>
      <c r="E76" s="144">
        <v>0</v>
      </c>
      <c r="F76" s="145">
        <v>0</v>
      </c>
      <c r="G76" s="145">
        <v>66365.8083355455</v>
      </c>
      <c r="H76" s="145">
        <v>199097.425006637</v>
      </c>
      <c r="I76" s="145">
        <v>0</v>
      </c>
      <c r="J76" s="145">
        <v>0</v>
      </c>
      <c r="K76" s="145">
        <v>0</v>
      </c>
      <c r="L76" s="168">
        <v>265463.233342182</v>
      </c>
      <c r="M76" s="144">
        <f>SUM('Pomoćno T-2_Izvor sredstava_202'!M76,'Pomoćno T-2_Izvor sredstava_202'!U76,'Pomoćno T-2_Izvor sredstava_202'!AC76)</f>
        <v>26546.3233342182</v>
      </c>
      <c r="N76" s="145">
        <f>SUM('Pomoćno T-2_Izvor sredstava_202'!N76,'Pomoćno T-2_Izvor sredstava_202'!V76,'Pomoćno T-2_Izvor sredstava_202'!AD76)</f>
        <v>0</v>
      </c>
      <c r="O76" s="145">
        <f>SUM('Pomoćno T-2_Izvor sredstava_202'!O76,'Pomoćno T-2_Izvor sredstava_202'!W76,'Pomoćno T-2_Izvor sredstava_202'!AE76)</f>
        <v>132731.616671091</v>
      </c>
      <c r="P76" s="145">
        <f>SUM('Pomoćno T-2_Izvor sredstava_202'!P76,'Pomoćno T-2_Izvor sredstava_202'!X76,'Pomoćno T-2_Izvor sredstava_202'!AF76)</f>
        <v>1466723.56915317</v>
      </c>
      <c r="Q76" s="145">
        <f>SUM('Pomoćno T-2_Izvor sredstava_202'!Q76,'Pomoćno T-2_Izvor sredstava_202'!Y76,'Pomoćno T-2_Izvor sredstava_202'!AG76)</f>
        <v>0</v>
      </c>
      <c r="R76" s="145">
        <f>SUM('Pomoćno T-2_Izvor sredstava_202'!R76,'Pomoćno T-2_Izvor sredstava_202'!Z76,'Pomoćno T-2_Izvor sredstava_202'!AH76)</f>
        <v>0</v>
      </c>
      <c r="S76" s="145">
        <f>SUM('Pomoćno T-2_Izvor sredstava_202'!S76,'Pomoćno T-2_Izvor sredstava_202'!AA76,'Pomoćno T-2_Izvor sredstava_202'!AI76)</f>
        <v>150305.923812052</v>
      </c>
      <c r="T76" s="168">
        <f>SUM('Pomoćno T-2_Izvor sredstava_202'!T76,'Pomoćno T-2_Izvor sredstava_202'!AB76,'Pomoćno T-2_Izvor sredstava_202'!AJ76)</f>
        <v>1776307.43297053</v>
      </c>
    </row>
    <row r="77" ht="30.75" customHeight="1" spans="1:20">
      <c r="A77" s="146" t="s">
        <v>296</v>
      </c>
      <c r="B77" s="147" t="s">
        <v>297</v>
      </c>
      <c r="C77" s="151"/>
      <c r="D77" s="148" t="s">
        <v>96</v>
      </c>
      <c r="E77" s="149">
        <v>0</v>
      </c>
      <c r="F77" s="150">
        <v>0</v>
      </c>
      <c r="G77" s="150">
        <v>0</v>
      </c>
      <c r="H77" s="150">
        <v>0</v>
      </c>
      <c r="I77" s="150">
        <v>0</v>
      </c>
      <c r="J77" s="150">
        <v>0</v>
      </c>
      <c r="K77" s="150">
        <v>0</v>
      </c>
      <c r="L77" s="168">
        <v>0</v>
      </c>
      <c r="M77" s="149">
        <f>SUM('Pomoćno T-2_Izvor sredstava_202'!M77,'Pomoćno T-2_Izvor sredstava_202'!U77,'Pomoćno T-2_Izvor sredstava_202'!AC77)</f>
        <v>26546.3233342182</v>
      </c>
      <c r="N77" s="150">
        <f>SUM('Pomoćno T-2_Izvor sredstava_202'!N77,'Pomoćno T-2_Izvor sredstava_202'!V77,'Pomoćno T-2_Izvor sredstava_202'!AD77)</f>
        <v>0</v>
      </c>
      <c r="O77" s="150">
        <f>SUM('Pomoćno T-2_Izvor sredstava_202'!O77,'Pomoćno T-2_Izvor sredstava_202'!W77,'Pomoćno T-2_Izvor sredstava_202'!AE77)</f>
        <v>0</v>
      </c>
      <c r="P77" s="150">
        <f>SUM('Pomoćno T-2_Izvor sredstava_202'!P77,'Pomoćno T-2_Izvor sredstava_202'!X77,'Pomoćno T-2_Izvor sredstava_202'!AF77)</f>
        <v>1002162.91080435</v>
      </c>
      <c r="Q77" s="150">
        <f>SUM('Pomoćno T-2_Izvor sredstava_202'!Q77,'Pomoćno T-2_Izvor sredstava_202'!Y77,'Pomoćno T-2_Izvor sredstava_202'!AG77)</f>
        <v>0</v>
      </c>
      <c r="R77" s="150">
        <f>SUM('Pomoćno T-2_Izvor sredstava_202'!R77,'Pomoćno T-2_Izvor sredstava_202'!Z77,'Pomoćno T-2_Izvor sredstava_202'!AH77)</f>
        <v>0</v>
      </c>
      <c r="S77" s="150">
        <f>SUM('Pomoćno T-2_Izvor sredstava_202'!S77,'Pomoćno T-2_Izvor sredstava_202'!AA77,'Pomoćno T-2_Izvor sredstava_202'!AI77)</f>
        <v>150305.923812052</v>
      </c>
      <c r="T77" s="168">
        <f>SUM('Pomoćno T-2_Izvor sredstava_202'!T77,'Pomoćno T-2_Izvor sredstava_202'!AB77,'Pomoćno T-2_Izvor sredstava_202'!AJ77)</f>
        <v>1179015.15795062</v>
      </c>
    </row>
    <row r="78" ht="30.75" customHeight="1" spans="1:20">
      <c r="A78" s="146" t="s">
        <v>298</v>
      </c>
      <c r="B78" s="147" t="s">
        <v>297</v>
      </c>
      <c r="C78" s="151"/>
      <c r="D78" s="148" t="s">
        <v>139</v>
      </c>
      <c r="E78" s="149">
        <v>0</v>
      </c>
      <c r="F78" s="150">
        <v>0</v>
      </c>
      <c r="G78" s="150">
        <v>66365.8083355455</v>
      </c>
      <c r="H78" s="150">
        <v>199097.425006637</v>
      </c>
      <c r="I78" s="150">
        <v>0</v>
      </c>
      <c r="J78" s="150">
        <v>0</v>
      </c>
      <c r="K78" s="150">
        <v>0</v>
      </c>
      <c r="L78" s="168">
        <v>265463.233342182</v>
      </c>
      <c r="M78" s="149">
        <f>SUM('Pomoćno T-2_Izvor sredstava_202'!M78,'Pomoćno T-2_Izvor sredstava_202'!U78,'Pomoćno T-2_Izvor sredstava_202'!AC78)</f>
        <v>0</v>
      </c>
      <c r="N78" s="150">
        <f>SUM('Pomoćno T-2_Izvor sredstava_202'!N78,'Pomoćno T-2_Izvor sredstava_202'!V78,'Pomoćno T-2_Izvor sredstava_202'!AD78)</f>
        <v>0</v>
      </c>
      <c r="O78" s="150">
        <f>SUM('Pomoćno T-2_Izvor sredstava_202'!O78,'Pomoćno T-2_Izvor sredstava_202'!W78,'Pomoćno T-2_Izvor sredstava_202'!AE78)</f>
        <v>66365.8083355455</v>
      </c>
      <c r="P78" s="150">
        <f>SUM('Pomoćno T-2_Izvor sredstava_202'!P78,'Pomoćno T-2_Izvor sredstava_202'!X78,'Pomoćno T-2_Izvor sredstava_202'!AF78)</f>
        <v>199097.425006637</v>
      </c>
      <c r="Q78" s="150">
        <f>SUM('Pomoćno T-2_Izvor sredstava_202'!Q78,'Pomoćno T-2_Izvor sredstava_202'!Y78,'Pomoćno T-2_Izvor sredstava_202'!AG78)</f>
        <v>0</v>
      </c>
      <c r="R78" s="150">
        <f>SUM('Pomoćno T-2_Izvor sredstava_202'!R78,'Pomoćno T-2_Izvor sredstava_202'!Z78,'Pomoćno T-2_Izvor sredstava_202'!AH78)</f>
        <v>0</v>
      </c>
      <c r="S78" s="150">
        <f>SUM('Pomoćno T-2_Izvor sredstava_202'!S78,'Pomoćno T-2_Izvor sredstava_202'!AA78,'Pomoćno T-2_Izvor sredstava_202'!AI78)</f>
        <v>0</v>
      </c>
      <c r="T78" s="168">
        <f>SUM('Pomoćno T-2_Izvor sredstava_202'!T78,'Pomoćno T-2_Izvor sredstava_202'!AB78,'Pomoćno T-2_Izvor sredstava_202'!AJ78)</f>
        <v>265463.233342182</v>
      </c>
    </row>
    <row r="79" ht="30.75" customHeight="1" spans="1:20">
      <c r="A79" s="146" t="s">
        <v>299</v>
      </c>
      <c r="B79" s="147" t="s">
        <v>300</v>
      </c>
      <c r="C79" s="151"/>
      <c r="D79" s="148" t="s">
        <v>139</v>
      </c>
      <c r="E79" s="149">
        <v>0</v>
      </c>
      <c r="F79" s="150">
        <v>0</v>
      </c>
      <c r="G79" s="150">
        <v>0</v>
      </c>
      <c r="H79" s="150">
        <v>0</v>
      </c>
      <c r="I79" s="150">
        <v>0</v>
      </c>
      <c r="J79" s="150">
        <v>0</v>
      </c>
      <c r="K79" s="150">
        <v>0</v>
      </c>
      <c r="L79" s="168">
        <v>0</v>
      </c>
      <c r="M79" s="149">
        <f>SUM('Pomoćno T-2_Izvor sredstava_202'!M79,'Pomoćno T-2_Izvor sredstava_202'!U79,'Pomoćno T-2_Izvor sredstava_202'!AC79)</f>
        <v>0</v>
      </c>
      <c r="N79" s="150">
        <f>SUM('Pomoćno T-2_Izvor sredstava_202'!N79,'Pomoćno T-2_Izvor sredstava_202'!V79,'Pomoćno T-2_Izvor sredstava_202'!AD79)</f>
        <v>0</v>
      </c>
      <c r="O79" s="150">
        <f>SUM('Pomoćno T-2_Izvor sredstava_202'!O79,'Pomoćno T-2_Izvor sredstava_202'!W79,'Pomoćno T-2_Izvor sredstava_202'!AE79)</f>
        <v>66365.8083355455</v>
      </c>
      <c r="P79" s="150">
        <f>SUM('Pomoćno T-2_Izvor sredstava_202'!P79,'Pomoćno T-2_Izvor sredstava_202'!X79,'Pomoćno T-2_Izvor sredstava_202'!AF79)</f>
        <v>265463.233342182</v>
      </c>
      <c r="Q79" s="150">
        <f>SUM('Pomoćno T-2_Izvor sredstava_202'!Q79,'Pomoćno T-2_Izvor sredstava_202'!Y79,'Pomoćno T-2_Izvor sredstava_202'!AG79)</f>
        <v>0</v>
      </c>
      <c r="R79" s="150">
        <f>SUM('Pomoćno T-2_Izvor sredstava_202'!R79,'Pomoćno T-2_Izvor sredstava_202'!Z79,'Pomoćno T-2_Izvor sredstava_202'!AH79)</f>
        <v>0</v>
      </c>
      <c r="S79" s="150">
        <f>SUM('Pomoćno T-2_Izvor sredstava_202'!S79,'Pomoćno T-2_Izvor sredstava_202'!AA79,'Pomoćno T-2_Izvor sredstava_202'!AI79)</f>
        <v>0</v>
      </c>
      <c r="T79" s="168">
        <f>SUM('Pomoćno T-2_Izvor sredstava_202'!T79,'Pomoćno T-2_Izvor sredstava_202'!AB79,'Pomoćno T-2_Izvor sredstava_202'!AJ79)</f>
        <v>331829.041677728</v>
      </c>
    </row>
    <row r="80" ht="30.75" customHeight="1" spans="1:20">
      <c r="A80" s="154" t="s">
        <v>301</v>
      </c>
      <c r="B80" s="155" t="s">
        <v>302</v>
      </c>
      <c r="C80" s="142"/>
      <c r="D80" s="143"/>
      <c r="E80" s="156">
        <v>0</v>
      </c>
      <c r="F80" s="157">
        <v>0</v>
      </c>
      <c r="G80" s="157">
        <v>0</v>
      </c>
      <c r="H80" s="157">
        <v>0</v>
      </c>
      <c r="I80" s="157">
        <v>0</v>
      </c>
      <c r="J80" s="157">
        <v>0</v>
      </c>
      <c r="K80" s="157">
        <v>0</v>
      </c>
      <c r="L80" s="169">
        <v>0</v>
      </c>
      <c r="M80" s="170">
        <f>SUM('Pomoćno T-2_Izvor sredstava_202'!M80,'Pomoćno T-2_Izvor sredstava_202'!U80,'Pomoćno T-2_Izvor sredstava_202'!AC80)</f>
        <v>0</v>
      </c>
      <c r="N80" s="171">
        <f>SUM('Pomoćno T-2_Izvor sredstava_202'!N80,'Pomoćno T-2_Izvor sredstava_202'!V80,'Pomoćno T-2_Izvor sredstava_202'!AD80)</f>
        <v>0</v>
      </c>
      <c r="O80" s="171">
        <f>SUM('Pomoćno T-2_Izvor sredstava_202'!O80,'Pomoćno T-2_Izvor sredstava_202'!W80,'Pomoćno T-2_Izvor sredstava_202'!AE80)</f>
        <v>0</v>
      </c>
      <c r="P80" s="171">
        <f>SUM('Pomoćno T-2_Izvor sredstava_202'!P80,'Pomoćno T-2_Izvor sredstava_202'!X80,'Pomoćno T-2_Izvor sredstava_202'!AF80)</f>
        <v>221219.361118485</v>
      </c>
      <c r="Q80" s="171">
        <f>SUM('Pomoćno T-2_Izvor sredstava_202'!Q80,'Pomoćno T-2_Izvor sredstava_202'!Y80,'Pomoćno T-2_Izvor sredstava_202'!AG80)</f>
        <v>0</v>
      </c>
      <c r="R80" s="171">
        <f>SUM('Pomoćno T-2_Izvor sredstava_202'!R80,'Pomoćno T-2_Izvor sredstava_202'!Z80,'Pomoćno T-2_Izvor sredstava_202'!AH80)</f>
        <v>0</v>
      </c>
      <c r="S80" s="171">
        <f>SUM('Pomoćno T-2_Izvor sredstava_202'!S80,'Pomoćno T-2_Izvor sredstava_202'!AA80,'Pomoćno T-2_Izvor sredstava_202'!AI80)</f>
        <v>232280.329174409</v>
      </c>
      <c r="T80" s="169">
        <f>SUM('Pomoćno T-2_Izvor sredstava_202'!T80,'Pomoćno T-2_Izvor sredstava_202'!AB80,'Pomoćno T-2_Izvor sredstava_202'!AJ80)</f>
        <v>453499.690292894</v>
      </c>
    </row>
    <row r="81" ht="30.75" customHeight="1" spans="1:20">
      <c r="A81" s="140" t="s">
        <v>305</v>
      </c>
      <c r="B81" s="141" t="s">
        <v>306</v>
      </c>
      <c r="C81" s="142"/>
      <c r="D81" s="143"/>
      <c r="E81" s="144">
        <v>0</v>
      </c>
      <c r="F81" s="145">
        <v>0</v>
      </c>
      <c r="G81" s="145">
        <v>0</v>
      </c>
      <c r="H81" s="145">
        <v>0</v>
      </c>
      <c r="I81" s="145">
        <v>0</v>
      </c>
      <c r="J81" s="145">
        <v>0</v>
      </c>
      <c r="K81" s="145">
        <v>0</v>
      </c>
      <c r="L81" s="168">
        <v>0</v>
      </c>
      <c r="M81" s="144">
        <f>SUM('Pomoćno T-2_Izvor sredstava_202'!M81,'Pomoćno T-2_Izvor sredstava_202'!U81,'Pomoćno T-2_Izvor sredstava_202'!AC81)</f>
        <v>0</v>
      </c>
      <c r="N81" s="145">
        <f>SUM('Pomoćno T-2_Izvor sredstava_202'!N81,'Pomoćno T-2_Izvor sredstava_202'!V81,'Pomoćno T-2_Izvor sredstava_202'!AD81)</f>
        <v>0</v>
      </c>
      <c r="O81" s="145">
        <f>SUM('Pomoćno T-2_Izvor sredstava_202'!O81,'Pomoćno T-2_Izvor sredstava_202'!W81,'Pomoćno T-2_Izvor sredstava_202'!AE81)</f>
        <v>0</v>
      </c>
      <c r="P81" s="145">
        <f>SUM('Pomoćno T-2_Izvor sredstava_202'!P81,'Pomoćno T-2_Izvor sredstava_202'!X81,'Pomoćno T-2_Izvor sredstava_202'!AF81)</f>
        <v>221219.361118485</v>
      </c>
      <c r="Q81" s="145">
        <f>SUM('Pomoćno T-2_Izvor sredstava_202'!Q81,'Pomoćno T-2_Izvor sredstava_202'!Y81,'Pomoćno T-2_Izvor sredstava_202'!AG81)</f>
        <v>0</v>
      </c>
      <c r="R81" s="145">
        <f>SUM('Pomoćno T-2_Izvor sredstava_202'!R81,'Pomoćno T-2_Izvor sredstava_202'!Z81,'Pomoćno T-2_Izvor sredstava_202'!AH81)</f>
        <v>0</v>
      </c>
      <c r="S81" s="145">
        <f>SUM('Pomoćno T-2_Izvor sredstava_202'!S81,'Pomoćno T-2_Izvor sredstava_202'!AA81,'Pomoćno T-2_Izvor sredstava_202'!AI81)</f>
        <v>232280.329174409</v>
      </c>
      <c r="T81" s="168">
        <f>SUM('Pomoćno T-2_Izvor sredstava_202'!T81,'Pomoćno T-2_Izvor sredstava_202'!AB81,'Pomoćno T-2_Izvor sredstava_202'!AJ81)</f>
        <v>453499.690292894</v>
      </c>
    </row>
    <row r="82" ht="30.75" customHeight="1" spans="1:20">
      <c r="A82" s="146" t="s">
        <v>309</v>
      </c>
      <c r="B82" s="147" t="s">
        <v>310</v>
      </c>
      <c r="C82" s="151"/>
      <c r="D82" s="148" t="s">
        <v>96</v>
      </c>
      <c r="E82" s="149">
        <v>0</v>
      </c>
      <c r="F82" s="150">
        <v>0</v>
      </c>
      <c r="G82" s="150">
        <v>0</v>
      </c>
      <c r="H82" s="150">
        <v>0</v>
      </c>
      <c r="I82" s="150">
        <v>0</v>
      </c>
      <c r="J82" s="150">
        <v>0</v>
      </c>
      <c r="K82" s="150">
        <v>0</v>
      </c>
      <c r="L82" s="168">
        <v>0</v>
      </c>
      <c r="M82" s="149">
        <f>SUM('Pomoćno T-2_Izvor sredstava_202'!M82,'Pomoćno T-2_Izvor sredstava_202'!U82,'Pomoćno T-2_Izvor sredstava_202'!AC82)</f>
        <v>0</v>
      </c>
      <c r="N82" s="150">
        <f>SUM('Pomoćno T-2_Izvor sredstava_202'!N82,'Pomoćno T-2_Izvor sredstava_202'!V82,'Pomoćno T-2_Izvor sredstava_202'!AD82)</f>
        <v>0</v>
      </c>
      <c r="O82" s="150">
        <f>SUM('Pomoćno T-2_Izvor sredstava_202'!O82,'Pomoćno T-2_Izvor sredstava_202'!W82,'Pomoćno T-2_Izvor sredstava_202'!AE82)</f>
        <v>0</v>
      </c>
      <c r="P82" s="150">
        <f>SUM('Pomoćno T-2_Izvor sredstava_202'!P82,'Pomoćno T-2_Izvor sredstava_202'!X82,'Pomoćno T-2_Izvor sredstava_202'!AF82)</f>
        <v>0</v>
      </c>
      <c r="Q82" s="150">
        <f>SUM('Pomoćno T-2_Izvor sredstava_202'!Q82,'Pomoćno T-2_Izvor sredstava_202'!Y82,'Pomoćno T-2_Izvor sredstava_202'!AG82)</f>
        <v>0</v>
      </c>
      <c r="R82" s="150">
        <f>SUM('Pomoćno T-2_Izvor sredstava_202'!R82,'Pomoćno T-2_Izvor sredstava_202'!Z82,'Pomoćno T-2_Izvor sredstava_202'!AH82)</f>
        <v>0</v>
      </c>
      <c r="S82" s="150">
        <f>SUM('Pomoćno T-2_Izvor sredstava_202'!S82,'Pomoćno T-2_Izvor sredstava_202'!AA82,'Pomoćno T-2_Izvor sredstava_202'!AI82)</f>
        <v>696840.987523228</v>
      </c>
      <c r="T82" s="168">
        <f>SUM('Pomoćno T-2_Izvor sredstava_202'!T82,'Pomoćno T-2_Izvor sredstava_202'!AB82,'Pomoćno T-2_Izvor sredstava_202'!AJ82)</f>
        <v>696840.987523228</v>
      </c>
    </row>
    <row r="83" ht="30.75" customHeight="1" spans="1:20">
      <c r="A83" s="146" t="s">
        <v>311</v>
      </c>
      <c r="B83" s="147" t="s">
        <v>312</v>
      </c>
      <c r="C83" s="151"/>
      <c r="D83" s="148" t="s">
        <v>313</v>
      </c>
      <c r="E83" s="149">
        <v>0</v>
      </c>
      <c r="F83" s="150">
        <v>0</v>
      </c>
      <c r="G83" s="150">
        <v>0</v>
      </c>
      <c r="H83" s="150">
        <v>0</v>
      </c>
      <c r="I83" s="150">
        <v>0</v>
      </c>
      <c r="J83" s="150">
        <v>0</v>
      </c>
      <c r="K83" s="150">
        <v>0</v>
      </c>
      <c r="L83" s="168">
        <v>0</v>
      </c>
      <c r="M83" s="149">
        <f>SUM('Pomoćno T-2_Izvor sredstava_202'!M83,'Pomoćno T-2_Izvor sredstava_202'!U83,'Pomoćno T-2_Izvor sredstava_202'!AC83)</f>
        <v>0</v>
      </c>
      <c r="N83" s="150">
        <f>SUM('Pomoćno T-2_Izvor sredstava_202'!N83,'Pomoćno T-2_Izvor sredstava_202'!V83,'Pomoćno T-2_Izvor sredstava_202'!AD83)</f>
        <v>0</v>
      </c>
      <c r="O83" s="150">
        <f>SUM('Pomoćno T-2_Izvor sredstava_202'!O83,'Pomoćno T-2_Izvor sredstava_202'!W83,'Pomoćno T-2_Izvor sredstava_202'!AE83)</f>
        <v>0</v>
      </c>
      <c r="P83" s="150">
        <f>SUM('Pomoćno T-2_Izvor sredstava_202'!P83,'Pomoćno T-2_Izvor sredstava_202'!X83,'Pomoćno T-2_Izvor sredstava_202'!AF83)</f>
        <v>663658.083355455</v>
      </c>
      <c r="Q83" s="150">
        <f>SUM('Pomoćno T-2_Izvor sredstava_202'!Q83,'Pomoćno T-2_Izvor sredstava_202'!Y83,'Pomoćno T-2_Izvor sredstava_202'!AG83)</f>
        <v>0</v>
      </c>
      <c r="R83" s="150">
        <f>SUM('Pomoćno T-2_Izvor sredstava_202'!R83,'Pomoćno T-2_Izvor sredstava_202'!Z83,'Pomoćno T-2_Izvor sredstava_202'!AH83)</f>
        <v>0</v>
      </c>
      <c r="S83" s="150">
        <f>SUM('Pomoćno T-2_Izvor sredstava_202'!S83,'Pomoćno T-2_Izvor sredstava_202'!AA83,'Pomoćno T-2_Izvor sredstava_202'!AI83)</f>
        <v>0</v>
      </c>
      <c r="T83" s="168">
        <f>SUM('Pomoćno T-2_Izvor sredstava_202'!T83,'Pomoćno T-2_Izvor sredstava_202'!AB83,'Pomoćno T-2_Izvor sredstava_202'!AJ83)</f>
        <v>663658.083355455</v>
      </c>
    </row>
    <row r="84" ht="30.75" customHeight="1" spans="1:20">
      <c r="A84" s="146" t="s">
        <v>314</v>
      </c>
      <c r="B84" s="147" t="s">
        <v>315</v>
      </c>
      <c r="C84" s="151"/>
      <c r="D84" s="148" t="s">
        <v>188</v>
      </c>
      <c r="E84" s="149">
        <v>0</v>
      </c>
      <c r="F84" s="150">
        <v>0</v>
      </c>
      <c r="G84" s="150">
        <v>0</v>
      </c>
      <c r="H84" s="150">
        <v>0</v>
      </c>
      <c r="I84" s="150">
        <v>0</v>
      </c>
      <c r="J84" s="150">
        <v>0</v>
      </c>
      <c r="K84" s="150">
        <v>0</v>
      </c>
      <c r="L84" s="168">
        <v>0</v>
      </c>
      <c r="M84" s="149">
        <f>SUM('Pomoćno T-2_Izvor sredstava_202'!M84,'Pomoćno T-2_Izvor sredstava_202'!U84,'Pomoćno T-2_Izvor sredstava_202'!AC84)</f>
        <v>0</v>
      </c>
      <c r="N84" s="150">
        <f>SUM('Pomoćno T-2_Izvor sredstava_202'!N84,'Pomoćno T-2_Izvor sredstava_202'!V84,'Pomoćno T-2_Izvor sredstava_202'!AD84)</f>
        <v>0</v>
      </c>
      <c r="O84" s="150">
        <f>SUM('Pomoćno T-2_Izvor sredstava_202'!O84,'Pomoćno T-2_Izvor sredstava_202'!W84,'Pomoćno T-2_Izvor sredstava_202'!AE84)</f>
        <v>0</v>
      </c>
      <c r="P84" s="150">
        <f>SUM('Pomoćno T-2_Izvor sredstava_202'!P84,'Pomoćno T-2_Izvor sredstava_202'!X84,'Pomoćno T-2_Izvor sredstava_202'!AF84)</f>
        <v>0</v>
      </c>
      <c r="Q84" s="150">
        <f>SUM('Pomoćno T-2_Izvor sredstava_202'!Q84,'Pomoćno T-2_Izvor sredstava_202'!Y84,'Pomoćno T-2_Izvor sredstava_202'!AG84)</f>
        <v>0</v>
      </c>
      <c r="R84" s="150">
        <f>SUM('Pomoćno T-2_Izvor sredstava_202'!R84,'Pomoćno T-2_Izvor sredstava_202'!Z84,'Pomoćno T-2_Izvor sredstava_202'!AH84)</f>
        <v>0</v>
      </c>
      <c r="S84" s="150">
        <f>SUM('Pomoćno T-2_Izvor sredstava_202'!S84,'Pomoćno T-2_Izvor sredstava_202'!AA84,'Pomoćno T-2_Izvor sredstava_202'!AI84)</f>
        <v>0</v>
      </c>
      <c r="T84" s="168">
        <f>SUM('Pomoćno T-2_Izvor sredstava_202'!T84,'Pomoćno T-2_Izvor sredstava_202'!AB84,'Pomoćno T-2_Izvor sredstava_202'!AJ84)</f>
        <v>0</v>
      </c>
    </row>
    <row r="85" ht="30.75" customHeight="1" spans="1:20">
      <c r="A85" s="154" t="s">
        <v>316</v>
      </c>
      <c r="B85" s="155" t="s">
        <v>317</v>
      </c>
      <c r="C85" s="142"/>
      <c r="D85" s="143"/>
      <c r="E85" s="156">
        <v>0</v>
      </c>
      <c r="F85" s="157">
        <v>0</v>
      </c>
      <c r="G85" s="157">
        <v>0</v>
      </c>
      <c r="H85" s="157">
        <v>1223752.32280329</v>
      </c>
      <c r="I85" s="157">
        <v>0</v>
      </c>
      <c r="J85" s="157">
        <v>0</v>
      </c>
      <c r="K85" s="157">
        <v>199097.425006637</v>
      </c>
      <c r="L85" s="169">
        <v>1422849.74780993</v>
      </c>
      <c r="M85" s="170">
        <f>SUM('Pomoćno T-2_Izvor sredstava_202'!M85,'Pomoćno T-2_Izvor sredstava_202'!U85,'Pomoćno T-2_Izvor sredstava_202'!AC85)</f>
        <v>0</v>
      </c>
      <c r="N85" s="171">
        <f>SUM('Pomoćno T-2_Izvor sredstava_202'!N85,'Pomoćno T-2_Izvor sredstava_202'!V85,'Pomoćno T-2_Izvor sredstava_202'!AD85)</f>
        <v>0</v>
      </c>
      <c r="O85" s="171">
        <f>SUM('Pomoćno T-2_Izvor sredstava_202'!O85,'Pomoćno T-2_Izvor sredstava_202'!W85,'Pomoćno T-2_Izvor sredstava_202'!AE85)</f>
        <v>663658.083355455</v>
      </c>
      <c r="P85" s="171">
        <f>SUM('Pomoćno T-2_Izvor sredstava_202'!P85,'Pomoćno T-2_Izvor sredstava_202'!X85,'Pomoćno T-2_Izvor sredstava_202'!AF85)</f>
        <v>3480189.80621184</v>
      </c>
      <c r="Q85" s="171">
        <f>SUM('Pomoćno T-2_Izvor sredstava_202'!Q85,'Pomoćno T-2_Izvor sredstava_202'!Y85,'Pomoćno T-2_Izvor sredstava_202'!AG85)</f>
        <v>0</v>
      </c>
      <c r="R85" s="171">
        <f>SUM('Pomoćno T-2_Izvor sredstava_202'!R85,'Pomoćno T-2_Izvor sredstava_202'!Z85,'Pomoćno T-2_Izvor sredstava_202'!AH85)</f>
        <v>0</v>
      </c>
      <c r="S85" s="171">
        <f>SUM('Pomoćno T-2_Izvor sredstava_202'!S85,'Pomoćno T-2_Izvor sredstava_202'!AA85,'Pomoćno T-2_Izvor sredstava_202'!AI85)</f>
        <v>597292.27501991</v>
      </c>
      <c r="T85" s="169">
        <f>SUM('Pomoćno T-2_Izvor sredstava_202'!T85,'Pomoćno T-2_Izvor sredstava_202'!AB85,'Pomoćno T-2_Izvor sredstava_202'!AJ85)</f>
        <v>4741140.16458721</v>
      </c>
    </row>
    <row r="86" ht="30.75" customHeight="1" spans="1:20">
      <c r="A86" s="140" t="s">
        <v>322</v>
      </c>
      <c r="B86" s="141" t="s">
        <v>323</v>
      </c>
      <c r="C86" s="142"/>
      <c r="D86" s="143"/>
      <c r="E86" s="144">
        <v>0</v>
      </c>
      <c r="F86" s="145">
        <v>0</v>
      </c>
      <c r="G86" s="145">
        <v>0</v>
      </c>
      <c r="H86" s="145">
        <v>95533.5810990178</v>
      </c>
      <c r="I86" s="145">
        <v>0</v>
      </c>
      <c r="J86" s="145">
        <v>0</v>
      </c>
      <c r="K86" s="145">
        <v>0</v>
      </c>
      <c r="L86" s="168">
        <v>95533.5810990178</v>
      </c>
      <c r="M86" s="144">
        <f>SUM('Pomoćno T-2_Izvor sredstava_202'!M86,'Pomoćno T-2_Izvor sredstava_202'!U86,'Pomoćno T-2_Izvor sredstava_202'!AC86)</f>
        <v>0</v>
      </c>
      <c r="N86" s="145">
        <f>SUM('Pomoćno T-2_Izvor sredstava_202'!N86,'Pomoćno T-2_Izvor sredstava_202'!V86,'Pomoćno T-2_Izvor sredstava_202'!AD86)</f>
        <v>0</v>
      </c>
      <c r="O86" s="145">
        <f>SUM('Pomoćno T-2_Izvor sredstava_202'!O86,'Pomoćno T-2_Izvor sredstava_202'!W86,'Pomoćno T-2_Izvor sredstava_202'!AE86)</f>
        <v>663658.083355455</v>
      </c>
      <c r="P86" s="145">
        <f>SUM('Pomoćno T-2_Izvor sredstava_202'!P86,'Pomoćno T-2_Izvor sredstava_202'!X86,'Pomoćno T-2_Izvor sredstava_202'!AF86)</f>
        <v>95533.5810990178</v>
      </c>
      <c r="Q86" s="145">
        <f>SUM('Pomoćno T-2_Izvor sredstava_202'!Q86,'Pomoćno T-2_Izvor sredstava_202'!Y86,'Pomoćno T-2_Izvor sredstava_202'!AG86)</f>
        <v>0</v>
      </c>
      <c r="R86" s="145">
        <f>SUM('Pomoćno T-2_Izvor sredstava_202'!R86,'Pomoćno T-2_Izvor sredstava_202'!Z86,'Pomoćno T-2_Izvor sredstava_202'!AH86)</f>
        <v>0</v>
      </c>
      <c r="S86" s="145">
        <f>SUM('Pomoćno T-2_Izvor sredstava_202'!S86,'Pomoćno T-2_Izvor sredstava_202'!AA86,'Pomoćno T-2_Izvor sredstava_202'!AI86)</f>
        <v>0</v>
      </c>
      <c r="T86" s="168">
        <f>SUM('Pomoćno T-2_Izvor sredstava_202'!T86,'Pomoćno T-2_Izvor sredstava_202'!AB86,'Pomoćno T-2_Izvor sredstava_202'!AJ86)</f>
        <v>759191.664454473</v>
      </c>
    </row>
    <row r="87" ht="30.75" customHeight="1" spans="1:20">
      <c r="A87" s="146" t="s">
        <v>326</v>
      </c>
      <c r="B87" s="147" t="s">
        <v>327</v>
      </c>
      <c r="C87" s="151"/>
      <c r="D87" s="148" t="s">
        <v>96</v>
      </c>
      <c r="E87" s="149">
        <v>0</v>
      </c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168">
        <v>0</v>
      </c>
      <c r="M87" s="149">
        <f>SUM('Pomoćno T-2_Izvor sredstava_202'!M87,'Pomoćno T-2_Izvor sredstava_202'!U87,'Pomoćno T-2_Izvor sredstava_202'!AC87)</f>
        <v>0</v>
      </c>
      <c r="N87" s="150">
        <f>SUM('Pomoćno T-2_Izvor sredstava_202'!N87,'Pomoćno T-2_Izvor sredstava_202'!V87,'Pomoćno T-2_Izvor sredstava_202'!AD87)</f>
        <v>0</v>
      </c>
      <c r="O87" s="150">
        <f>SUM('Pomoćno T-2_Izvor sredstava_202'!O87,'Pomoćno T-2_Izvor sredstava_202'!W87,'Pomoćno T-2_Izvor sredstava_202'!AE87)</f>
        <v>663658.083355455</v>
      </c>
      <c r="P87" s="150">
        <f>SUM('Pomoćno T-2_Izvor sredstava_202'!P87,'Pomoćno T-2_Izvor sredstava_202'!X87,'Pomoćno T-2_Izvor sredstava_202'!AF87)</f>
        <v>0</v>
      </c>
      <c r="Q87" s="150">
        <f>SUM('Pomoćno T-2_Izvor sredstava_202'!Q87,'Pomoćno T-2_Izvor sredstava_202'!Y87,'Pomoćno T-2_Izvor sredstava_202'!AG87)</f>
        <v>0</v>
      </c>
      <c r="R87" s="150">
        <f>SUM('Pomoćno T-2_Izvor sredstava_202'!R87,'Pomoćno T-2_Izvor sredstava_202'!Z87,'Pomoćno T-2_Izvor sredstava_202'!AH87)</f>
        <v>0</v>
      </c>
      <c r="S87" s="150">
        <f>SUM('Pomoćno T-2_Izvor sredstava_202'!S87,'Pomoćno T-2_Izvor sredstava_202'!AA87,'Pomoćno T-2_Izvor sredstava_202'!AI87)</f>
        <v>0</v>
      </c>
      <c r="T87" s="168">
        <f>SUM('Pomoćno T-2_Izvor sredstava_202'!T87,'Pomoćno T-2_Izvor sredstava_202'!AB87,'Pomoćno T-2_Izvor sredstava_202'!AJ87)</f>
        <v>663658.083355455</v>
      </c>
    </row>
    <row r="88" ht="30.75" customHeight="1" spans="1:20">
      <c r="A88" s="146" t="s">
        <v>328</v>
      </c>
      <c r="B88" s="147" t="s">
        <v>329</v>
      </c>
      <c r="C88" s="151" t="s">
        <v>364</v>
      </c>
      <c r="D88" s="148" t="s">
        <v>330</v>
      </c>
      <c r="E88" s="149">
        <v>0</v>
      </c>
      <c r="F88" s="150">
        <v>0</v>
      </c>
      <c r="G88" s="150">
        <v>0</v>
      </c>
      <c r="H88" s="150">
        <v>95533.5810990178</v>
      </c>
      <c r="I88" s="150">
        <v>0</v>
      </c>
      <c r="J88" s="150">
        <v>0</v>
      </c>
      <c r="K88" s="150">
        <v>0</v>
      </c>
      <c r="L88" s="168">
        <v>95533.5810990178</v>
      </c>
      <c r="M88" s="149">
        <f>SUM('Pomoćno T-2_Izvor sredstava_202'!M88,'Pomoćno T-2_Izvor sredstava_202'!U88,'Pomoćno T-2_Izvor sredstava_202'!AC88)</f>
        <v>0</v>
      </c>
      <c r="N88" s="150">
        <f>SUM('Pomoćno T-2_Izvor sredstava_202'!N88,'Pomoćno T-2_Izvor sredstava_202'!V88,'Pomoćno T-2_Izvor sredstava_202'!AD88)</f>
        <v>0</v>
      </c>
      <c r="O88" s="150">
        <f>SUM('Pomoćno T-2_Izvor sredstava_202'!O88,'Pomoćno T-2_Izvor sredstava_202'!W88,'Pomoćno T-2_Izvor sredstava_202'!AE88)</f>
        <v>0</v>
      </c>
      <c r="P88" s="150">
        <f>SUM('Pomoćno T-2_Izvor sredstava_202'!P88,'Pomoćno T-2_Izvor sredstava_202'!X88,'Pomoćno T-2_Izvor sredstava_202'!AF88)</f>
        <v>95533.5810990178</v>
      </c>
      <c r="Q88" s="150">
        <f>SUM('Pomoćno T-2_Izvor sredstava_202'!Q88,'Pomoćno T-2_Izvor sredstava_202'!Y88,'Pomoćno T-2_Izvor sredstava_202'!AG88)</f>
        <v>0</v>
      </c>
      <c r="R88" s="150">
        <f>SUM('Pomoćno T-2_Izvor sredstava_202'!R88,'Pomoćno T-2_Izvor sredstava_202'!Z88,'Pomoćno T-2_Izvor sredstava_202'!AH88)</f>
        <v>0</v>
      </c>
      <c r="S88" s="150">
        <f>SUM('Pomoćno T-2_Izvor sredstava_202'!S88,'Pomoćno T-2_Izvor sredstava_202'!AA88,'Pomoćno T-2_Izvor sredstava_202'!AI88)</f>
        <v>0</v>
      </c>
      <c r="T88" s="168">
        <f>SUM('Pomoćno T-2_Izvor sredstava_202'!T88,'Pomoćno T-2_Izvor sredstava_202'!AB88,'Pomoćno T-2_Izvor sredstava_202'!AJ88)</f>
        <v>95533.5810990178</v>
      </c>
    </row>
    <row r="89" ht="30.75" customHeight="1" spans="1:20">
      <c r="A89" s="140" t="s">
        <v>331</v>
      </c>
      <c r="B89" s="141" t="s">
        <v>332</v>
      </c>
      <c r="C89" s="142"/>
      <c r="D89" s="143"/>
      <c r="E89" s="144">
        <v>0</v>
      </c>
      <c r="F89" s="145">
        <v>0</v>
      </c>
      <c r="G89" s="145">
        <v>0</v>
      </c>
      <c r="H89" s="145">
        <v>1128218.74170427</v>
      </c>
      <c r="I89" s="145">
        <v>0</v>
      </c>
      <c r="J89" s="145">
        <v>0</v>
      </c>
      <c r="K89" s="145">
        <v>199097.425006637</v>
      </c>
      <c r="L89" s="168">
        <v>1327316.16671091</v>
      </c>
      <c r="M89" s="144">
        <f>SUM('Pomoćno T-2_Izvor sredstava_202'!M89,'Pomoćno T-2_Izvor sredstava_202'!U89,'Pomoćno T-2_Izvor sredstava_202'!AC89)</f>
        <v>0</v>
      </c>
      <c r="N89" s="145">
        <f>SUM('Pomoćno T-2_Izvor sredstava_202'!N89,'Pomoćno T-2_Izvor sredstava_202'!V89,'Pomoćno T-2_Izvor sredstava_202'!AD89)</f>
        <v>0</v>
      </c>
      <c r="O89" s="145">
        <f>SUM('Pomoćno T-2_Izvor sredstava_202'!O89,'Pomoćno T-2_Izvor sredstava_202'!W89,'Pomoćno T-2_Izvor sredstava_202'!AE89)</f>
        <v>0</v>
      </c>
      <c r="P89" s="145">
        <f>SUM('Pomoćno T-2_Izvor sredstava_202'!P89,'Pomoćno T-2_Izvor sredstava_202'!X89,'Pomoćno T-2_Izvor sredstava_202'!AF89)</f>
        <v>3384656.22511282</v>
      </c>
      <c r="Q89" s="145">
        <f>SUM('Pomoćno T-2_Izvor sredstava_202'!Q89,'Pomoćno T-2_Izvor sredstava_202'!Y89,'Pomoćno T-2_Izvor sredstava_202'!AG89)</f>
        <v>0</v>
      </c>
      <c r="R89" s="145">
        <f>SUM('Pomoćno T-2_Izvor sredstava_202'!R89,'Pomoćno T-2_Izvor sredstava_202'!Z89,'Pomoćno T-2_Izvor sredstava_202'!AH89)</f>
        <v>0</v>
      </c>
      <c r="S89" s="145">
        <f>SUM('Pomoćno T-2_Izvor sredstava_202'!S89,'Pomoćno T-2_Izvor sredstava_202'!AA89,'Pomoćno T-2_Izvor sredstava_202'!AI89)</f>
        <v>597292.27501991</v>
      </c>
      <c r="T89" s="168">
        <f>SUM('Pomoćno T-2_Izvor sredstava_202'!T89,'Pomoćno T-2_Izvor sredstava_202'!AB89,'Pomoćno T-2_Izvor sredstava_202'!AJ89)</f>
        <v>3981948.50013273</v>
      </c>
    </row>
    <row r="90" ht="30.75" customHeight="1" spans="1:20">
      <c r="A90" s="146" t="s">
        <v>335</v>
      </c>
      <c r="B90" s="147" t="s">
        <v>336</v>
      </c>
      <c r="C90" s="151"/>
      <c r="D90" s="148" t="s">
        <v>96</v>
      </c>
      <c r="E90" s="149">
        <v>0</v>
      </c>
      <c r="F90" s="150">
        <v>0</v>
      </c>
      <c r="G90" s="150">
        <v>0</v>
      </c>
      <c r="H90" s="150">
        <v>1128218.74170427</v>
      </c>
      <c r="I90" s="150">
        <v>0</v>
      </c>
      <c r="J90" s="150">
        <v>0</v>
      </c>
      <c r="K90" s="150">
        <v>199097.425006637</v>
      </c>
      <c r="L90" s="168">
        <v>1327316.16671091</v>
      </c>
      <c r="M90" s="149">
        <f>SUM('Pomoćno T-2_Izvor sredstava_202'!M90,'Pomoćno T-2_Izvor sredstava_202'!U90,'Pomoćno T-2_Izvor sredstava_202'!AC90)</f>
        <v>0</v>
      </c>
      <c r="N90" s="150">
        <f>SUM('Pomoćno T-2_Izvor sredstava_202'!N90,'Pomoćno T-2_Izvor sredstava_202'!V90,'Pomoćno T-2_Izvor sredstava_202'!AD90)</f>
        <v>0</v>
      </c>
      <c r="O90" s="150">
        <f>SUM('Pomoćno T-2_Izvor sredstava_202'!O90,'Pomoćno T-2_Izvor sredstava_202'!W90,'Pomoćno T-2_Izvor sredstava_202'!AE90)</f>
        <v>0</v>
      </c>
      <c r="P90" s="150">
        <f>SUM('Pomoćno T-2_Izvor sredstava_202'!P90,'Pomoćno T-2_Izvor sredstava_202'!X90,'Pomoćno T-2_Izvor sredstava_202'!AF90)</f>
        <v>3384656.22511282</v>
      </c>
      <c r="Q90" s="150">
        <f>SUM('Pomoćno T-2_Izvor sredstava_202'!Q90,'Pomoćno T-2_Izvor sredstava_202'!Y90,'Pomoćno T-2_Izvor sredstava_202'!AG90)</f>
        <v>0</v>
      </c>
      <c r="R90" s="150">
        <f>SUM('Pomoćno T-2_Izvor sredstava_202'!R90,'Pomoćno T-2_Izvor sredstava_202'!Z90,'Pomoćno T-2_Izvor sredstava_202'!AH90)</f>
        <v>0</v>
      </c>
      <c r="S90" s="150">
        <f>SUM('Pomoćno T-2_Izvor sredstava_202'!S90,'Pomoćno T-2_Izvor sredstava_202'!AA90,'Pomoćno T-2_Izvor sredstava_202'!AI90)</f>
        <v>597292.27501991</v>
      </c>
      <c r="T90" s="168">
        <f>SUM('Pomoćno T-2_Izvor sredstava_202'!T90,'Pomoćno T-2_Izvor sredstava_202'!AB90,'Pomoćno T-2_Izvor sredstava_202'!AJ90)</f>
        <v>3981948.50013273</v>
      </c>
    </row>
    <row r="91" ht="30.75" customHeight="1" spans="1:20">
      <c r="A91" s="180" t="s">
        <v>337</v>
      </c>
      <c r="B91" s="181" t="s">
        <v>338</v>
      </c>
      <c r="C91" s="182"/>
      <c r="D91" s="183" t="s">
        <v>96</v>
      </c>
      <c r="E91" s="172">
        <v>0</v>
      </c>
      <c r="F91" s="173">
        <v>0</v>
      </c>
      <c r="G91" s="173">
        <v>0</v>
      </c>
      <c r="H91" s="173">
        <v>0</v>
      </c>
      <c r="I91" s="173">
        <v>0</v>
      </c>
      <c r="J91" s="173">
        <v>0</v>
      </c>
      <c r="K91" s="173">
        <v>0</v>
      </c>
      <c r="L91" s="189">
        <v>0</v>
      </c>
      <c r="M91" s="172">
        <f>SUM('Pomoćno T-2_Izvor sredstava_202'!M91,'Pomoćno T-2_Izvor sredstava_202'!U91,'Pomoćno T-2_Izvor sredstava_202'!AC91)</f>
        <v>0</v>
      </c>
      <c r="N91" s="173">
        <f>SUM('Pomoćno T-2_Izvor sredstava_202'!N91,'Pomoćno T-2_Izvor sredstava_202'!V91,'Pomoćno T-2_Izvor sredstava_202'!AD91)</f>
        <v>0</v>
      </c>
      <c r="O91" s="173">
        <f>SUM('Pomoćno T-2_Izvor sredstava_202'!O91,'Pomoćno T-2_Izvor sredstava_202'!W91,'Pomoćno T-2_Izvor sredstava_202'!AE91)</f>
        <v>0</v>
      </c>
      <c r="P91" s="173">
        <f>SUM('Pomoćno T-2_Izvor sredstava_202'!P91,'Pomoćno T-2_Izvor sredstava_202'!X91,'Pomoćno T-2_Izvor sredstava_202'!AF91)</f>
        <v>0</v>
      </c>
      <c r="Q91" s="173">
        <f>SUM('Pomoćno T-2_Izvor sredstava_202'!Q91,'Pomoćno T-2_Izvor sredstava_202'!Y91,'Pomoćno T-2_Izvor sredstava_202'!AG91)</f>
        <v>0</v>
      </c>
      <c r="R91" s="173">
        <f>SUM('Pomoćno T-2_Izvor sredstava_202'!R91,'Pomoćno T-2_Izvor sredstava_202'!Z91,'Pomoćno T-2_Izvor sredstava_202'!AH91)</f>
        <v>0</v>
      </c>
      <c r="S91" s="173">
        <f>SUM('Pomoćno T-2_Izvor sredstava_202'!S91,'Pomoćno T-2_Izvor sredstava_202'!AA91,'Pomoćno T-2_Izvor sredstava_202'!AI91)</f>
        <v>0</v>
      </c>
      <c r="T91" s="189">
        <f>SUM('Pomoćno T-2_Izvor sredstava_202'!T91,'Pomoćno T-2_Izvor sredstava_202'!AB91,'Pomoćno T-2_Izvor sredstava_202'!AJ91)</f>
        <v>0</v>
      </c>
    </row>
    <row r="92" ht="30.75" customHeight="1" spans="1:20">
      <c r="A92" s="184" t="s">
        <v>339</v>
      </c>
      <c r="B92" s="185"/>
      <c r="C92" s="185"/>
      <c r="D92" s="186"/>
      <c r="E92" s="187">
        <f t="shared" ref="E92:L92" si="0">SUM(E85,E80,E71,E68,E61,E51,E36,E18,E12,E5)</f>
        <v>305282.718343509</v>
      </c>
      <c r="F92" s="188">
        <f t="shared" si="0"/>
        <v>7162.52986461375</v>
      </c>
      <c r="G92" s="188">
        <f t="shared" si="0"/>
        <v>811996.790549509</v>
      </c>
      <c r="H92" s="188">
        <f t="shared" si="0"/>
        <v>30614903.0979559</v>
      </c>
      <c r="I92" s="188">
        <f t="shared" si="0"/>
        <v>0</v>
      </c>
      <c r="J92" s="188">
        <f t="shared" si="0"/>
        <v>0</v>
      </c>
      <c r="K92" s="188">
        <f t="shared" si="0"/>
        <v>2190071.675073</v>
      </c>
      <c r="L92" s="190">
        <f t="shared" si="0"/>
        <v>33929416.8117866</v>
      </c>
      <c r="M92" s="187">
        <f>SUM('Pomoćno T-2_Izvor sredstava_202'!M92,'Pomoćno T-2_Izvor sredstava_202'!U92,'Pomoćno T-2_Izvor sredstava_202'!AC92)</f>
        <v>836528.206692328</v>
      </c>
      <c r="N92" s="188">
        <f>SUM('Pomoćno T-2_Izvor sredstava_202'!N92,'Pomoćno T-2_Izvor sredstava_202'!V92,'Pomoćno T-2_Izvor sredstava_202'!AD92)</f>
        <v>73528.3382001593</v>
      </c>
      <c r="O92" s="188">
        <f>SUM('Pomoćno T-2_Izvor sredstava_202'!O92,'Pomoćno T-2_Izvor sredstava_202'!W92,'Pomoćno T-2_Izvor sredstava_202'!AE92)</f>
        <v>4757645.15058136</v>
      </c>
      <c r="P92" s="188">
        <f>SUM('Pomoćno T-2_Izvor sredstava_202'!P92,'Pomoćno T-2_Izvor sredstava_202'!X92,'Pomoćno T-2_Izvor sredstava_202'!AF92)</f>
        <v>66436935.6879966</v>
      </c>
      <c r="Q92" s="188">
        <f>SUM('Pomoćno T-2_Izvor sredstava_202'!Q92,'Pomoćno T-2_Izvor sredstava_202'!Y92,'Pomoćno T-2_Izvor sredstava_202'!AG92)</f>
        <v>7623742.48</v>
      </c>
      <c r="R92" s="188">
        <f>SUM('Pomoćno T-2_Izvor sredstava_202'!R92,'Pomoćno T-2_Izvor sredstava_202'!Z92,'Pomoćno T-2_Izvor sredstava_202'!AH92)</f>
        <v>0</v>
      </c>
      <c r="S92" s="188">
        <f>SUM('Pomoćno T-2_Izvor sredstava_202'!S92,'Pomoćno T-2_Izvor sredstava_202'!AA92,'Pomoćno T-2_Izvor sredstava_202'!AI92)</f>
        <v>3633481.74011149</v>
      </c>
      <c r="T92" s="190">
        <f>SUM('Pomoćno T-2_Izvor sredstava_202'!T92,'Pomoćno T-2_Izvor sredstava_202'!AB92,'Pomoćno T-2_Izvor sredstava_202'!AJ92)</f>
        <v>75738119.123582</v>
      </c>
    </row>
  </sheetData>
  <mergeCells count="51">
    <mergeCell ref="A1:B1"/>
    <mergeCell ref="E1:L1"/>
    <mergeCell ref="E2:L2"/>
    <mergeCell ref="M2:T2"/>
    <mergeCell ref="H3:I3"/>
    <mergeCell ref="P3:Q3"/>
    <mergeCell ref="B5:D5"/>
    <mergeCell ref="B6:D6"/>
    <mergeCell ref="C9:D9"/>
    <mergeCell ref="B12:D12"/>
    <mergeCell ref="B13:D13"/>
    <mergeCell ref="B16:D16"/>
    <mergeCell ref="B18:D18"/>
    <mergeCell ref="B19:D19"/>
    <mergeCell ref="B25:D25"/>
    <mergeCell ref="B32:D32"/>
    <mergeCell ref="B36:D36"/>
    <mergeCell ref="B37:D37"/>
    <mergeCell ref="B42:D42"/>
    <mergeCell ref="B51:D51"/>
    <mergeCell ref="B52:D52"/>
    <mergeCell ref="B58:D58"/>
    <mergeCell ref="B61:D61"/>
    <mergeCell ref="B62:D62"/>
    <mergeCell ref="B68:D68"/>
    <mergeCell ref="B69:D69"/>
    <mergeCell ref="B71:D71"/>
    <mergeCell ref="B72:D72"/>
    <mergeCell ref="B76:D76"/>
    <mergeCell ref="B80:D80"/>
    <mergeCell ref="B81:D81"/>
    <mergeCell ref="B85:D85"/>
    <mergeCell ref="B86:D86"/>
    <mergeCell ref="B89:D89"/>
    <mergeCell ref="A92:D92"/>
    <mergeCell ref="A2:A4"/>
    <mergeCell ref="B2:B4"/>
    <mergeCell ref="C2:C4"/>
    <mergeCell ref="D2:D4"/>
    <mergeCell ref="E3:E4"/>
    <mergeCell ref="F3:F4"/>
    <mergeCell ref="G3:G4"/>
    <mergeCell ref="J3:J4"/>
    <mergeCell ref="K3:K4"/>
    <mergeCell ref="L3:L4"/>
    <mergeCell ref="M3:M4"/>
    <mergeCell ref="N3:N4"/>
    <mergeCell ref="O3:O4"/>
    <mergeCell ref="R3:R4"/>
    <mergeCell ref="S3:S4"/>
    <mergeCell ref="T3:T4"/>
  </mergeCells>
  <pageMargins left="0.7" right="0.7" top="0.75" bottom="0.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Z32"/>
  <sheetViews>
    <sheetView workbookViewId="0">
      <pane xSplit="3" topLeftCell="D1" activePane="topRight" state="frozen"/>
      <selection/>
      <selection pane="topRight" activeCell="A2" sqref="A2:A4"/>
    </sheetView>
  </sheetViews>
  <sheetFormatPr defaultColWidth="12.6666666666667" defaultRowHeight="15" customHeight="1"/>
  <cols>
    <col min="1" max="1" width="10" customWidth="1"/>
    <col min="2" max="2" width="45.8888888888889" customWidth="1"/>
    <col min="3" max="3" width="14.6666666666667" customWidth="1"/>
    <col min="4" max="4" width="15.6666666666667" customWidth="1"/>
    <col min="5" max="6" width="21.8888888888889" customWidth="1"/>
    <col min="7" max="8" width="15.4444444444444" customWidth="1"/>
    <col min="9" max="22" width="14.6666666666667" customWidth="1"/>
    <col min="23" max="23" width="11.8888888888889" customWidth="1"/>
    <col min="24" max="24" width="20.6666666666667" customWidth="1"/>
  </cols>
  <sheetData>
    <row r="1" ht="15.75" customHeight="1" spans="1:24">
      <c r="A1" s="51" t="s">
        <v>365</v>
      </c>
      <c r="B1" s="52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92"/>
      <c r="X1" s="112"/>
    </row>
    <row r="2" ht="15.75" customHeight="1" spans="1:26">
      <c r="A2" s="55" t="s">
        <v>366</v>
      </c>
      <c r="B2" s="55" t="s">
        <v>367</v>
      </c>
      <c r="C2" s="55" t="s">
        <v>368</v>
      </c>
      <c r="D2" s="55" t="s">
        <v>369</v>
      </c>
      <c r="E2" s="55" t="s">
        <v>370</v>
      </c>
      <c r="F2" s="55" t="s">
        <v>371</v>
      </c>
      <c r="G2" s="56" t="s">
        <v>372</v>
      </c>
      <c r="H2" s="57"/>
      <c r="I2" s="57"/>
      <c r="J2" s="57"/>
      <c r="K2" s="57"/>
      <c r="L2" s="57"/>
      <c r="M2" s="57"/>
      <c r="N2" s="100"/>
      <c r="O2" s="56" t="s">
        <v>373</v>
      </c>
      <c r="P2" s="57"/>
      <c r="Q2" s="57"/>
      <c r="R2" s="57"/>
      <c r="S2" s="57"/>
      <c r="T2" s="57"/>
      <c r="U2" s="57"/>
      <c r="V2" s="100"/>
      <c r="W2" s="92"/>
      <c r="X2" s="113" t="s">
        <v>374</v>
      </c>
      <c r="Y2" s="122" t="s">
        <v>375</v>
      </c>
      <c r="Z2" s="122" t="s">
        <v>376</v>
      </c>
    </row>
    <row r="3" ht="15.75" customHeight="1" spans="1:26">
      <c r="A3" s="58"/>
      <c r="B3" s="58"/>
      <c r="C3" s="58"/>
      <c r="D3" s="58"/>
      <c r="E3" s="58"/>
      <c r="F3" s="58"/>
      <c r="G3" s="59" t="s">
        <v>344</v>
      </c>
      <c r="H3" s="59" t="s">
        <v>345</v>
      </c>
      <c r="I3" s="59" t="s">
        <v>346</v>
      </c>
      <c r="J3" s="101" t="s">
        <v>377</v>
      </c>
      <c r="K3" s="102"/>
      <c r="L3" s="59" t="s">
        <v>348</v>
      </c>
      <c r="M3" s="59" t="s">
        <v>378</v>
      </c>
      <c r="N3" s="103" t="s">
        <v>379</v>
      </c>
      <c r="O3" s="59" t="s">
        <v>344</v>
      </c>
      <c r="P3" s="104" t="s">
        <v>345</v>
      </c>
      <c r="Q3" s="104" t="s">
        <v>346</v>
      </c>
      <c r="R3" s="114" t="s">
        <v>377</v>
      </c>
      <c r="S3" s="115"/>
      <c r="T3" s="104" t="s">
        <v>348</v>
      </c>
      <c r="U3" s="104" t="s">
        <v>378</v>
      </c>
      <c r="V3" s="116" t="s">
        <v>379</v>
      </c>
      <c r="W3" s="92"/>
      <c r="Y3" s="122"/>
      <c r="Z3" s="122"/>
    </row>
    <row r="4" ht="15.75" customHeight="1" spans="1:26">
      <c r="A4" s="60"/>
      <c r="B4" s="60"/>
      <c r="C4" s="60"/>
      <c r="D4" s="60"/>
      <c r="E4" s="60"/>
      <c r="F4" s="60"/>
      <c r="G4" s="61"/>
      <c r="H4" s="61"/>
      <c r="I4" s="61"/>
      <c r="J4" s="105" t="s">
        <v>352</v>
      </c>
      <c r="K4" s="105" t="s">
        <v>380</v>
      </c>
      <c r="L4" s="61"/>
      <c r="M4" s="61"/>
      <c r="N4" s="106"/>
      <c r="O4" s="61"/>
      <c r="P4" s="107"/>
      <c r="Q4" s="107"/>
      <c r="R4" s="117" t="s">
        <v>352</v>
      </c>
      <c r="S4" s="117" t="s">
        <v>353</v>
      </c>
      <c r="T4" s="107"/>
      <c r="U4" s="107"/>
      <c r="V4" s="118"/>
      <c r="W4" s="92"/>
      <c r="X4" s="119"/>
      <c r="Y4" s="123"/>
      <c r="Z4" s="123"/>
    </row>
    <row r="5" ht="26.25" customHeight="1" spans="1:26">
      <c r="A5" s="62">
        <v>1</v>
      </c>
      <c r="B5" s="63" t="s">
        <v>381</v>
      </c>
      <c r="C5" s="62" t="s">
        <v>135</v>
      </c>
      <c r="D5" s="62">
        <v>2</v>
      </c>
      <c r="E5" s="64" t="s">
        <v>96</v>
      </c>
      <c r="F5" s="65">
        <f>'Pomoćno T-2_Izvor sredstava_202'!BA20</f>
        <v>1024056.56</v>
      </c>
      <c r="G5" s="66">
        <f>('Pomoćno T-2_Izvor sredstava_202'!M20)</f>
        <v>0</v>
      </c>
      <c r="H5" s="67">
        <f>'Pomoćno T-2_Izvor sredstava_202'!N20</f>
        <v>0</v>
      </c>
      <c r="I5" s="67">
        <f>'Pomoćno T-2_Izvor sredstava_202'!O20</f>
        <v>0</v>
      </c>
      <c r="J5" s="67">
        <f>'Pomoćno T-2_Izvor sredstava_202'!P20</f>
        <v>0</v>
      </c>
      <c r="K5" s="67">
        <f>'Pomoćno T-2_Izvor sredstava_202'!Q20</f>
        <v>0</v>
      </c>
      <c r="L5" s="67">
        <f>'Pomoćno T-2_Izvor sredstava_202'!R20</f>
        <v>0</v>
      </c>
      <c r="M5" s="67">
        <f>'Pomoćno T-2_Izvor sredstava_202'!S20</f>
        <v>0</v>
      </c>
      <c r="N5" s="108">
        <f>'Pomoćno T-2_Izvor sredstava_202'!T20</f>
        <v>0</v>
      </c>
      <c r="O5" s="69">
        <f>SUM('Pomoćno T-2_Izvor sredstava_202'!E20,'Pomoćno T-2_Izvor sredstava_202'!M20,'Pomoćno T-2_Izvor sredstava_202'!U20,'Pomoćno T-2_Izvor sredstava_202'!AC20,'Pomoćno T-2_Izvor sredstava_202'!AK20,'Pomoćno T-2_Izvor sredstava_202'!AS20)</f>
        <v>15565.66</v>
      </c>
      <c r="P5" s="70">
        <f>SUM('Pomoćno T-2_Izvor sredstava_202'!F20,'Pomoćno T-2_Izvor sredstava_202'!N20,'Pomoćno T-2_Izvor sredstava_202'!V20,'Pomoćno T-2_Izvor sredstava_202'!AD20,'Pomoćno T-2_Izvor sredstava_202'!AL20,'Pomoćno T-2_Izvor sredstava_202'!AT20)</f>
        <v>0</v>
      </c>
      <c r="Q5" s="70">
        <f>SUM('Pomoćno T-2_Izvor sredstava_202'!G20,'Pomoćno T-2_Izvor sredstava_202'!O20,'Pomoćno T-2_Izvor sredstava_202'!W20,'Pomoćno T-2_Izvor sredstava_202'!AE20,'Pomoćno T-2_Izvor sredstava_202'!AM20,'Pomoćno T-2_Izvor sredstava_202'!AU20)</f>
        <v>138042.82</v>
      </c>
      <c r="R5" s="70">
        <f>SUM('Pomoćno T-2_Izvor sredstava_202'!H20,'Pomoćno T-2_Izvor sredstava_202'!P20,'Pomoćno T-2_Izvor sredstava_202'!X20,'Pomoćno T-2_Izvor sredstava_202'!AF20,'Pomoćno T-2_Izvor sredstava_202'!AN20,'Pomoćno T-2_Izvor sredstava_202'!AV20)</f>
        <v>870448.08</v>
      </c>
      <c r="S5" s="70">
        <f>SUM('Pomoćno T-2_Izvor sredstava_202'!I20,'Pomoćno T-2_Izvor sredstava_202'!Q20,'Pomoćno T-2_Izvor sredstava_202'!Y20,'Pomoćno T-2_Izvor sredstava_202'!AG20,'Pomoćno T-2_Izvor sredstava_202'!AO20,'Pomoćno T-2_Izvor sredstava_202'!AW20)</f>
        <v>870448.08</v>
      </c>
      <c r="T5" s="70">
        <f>SUM('Pomoćno T-2_Izvor sredstava_202'!J20,'Pomoćno T-2_Izvor sredstava_202'!R20,'Pomoćno T-2_Izvor sredstava_202'!Z20,'Pomoćno T-2_Izvor sredstava_202'!AH20,'Pomoćno T-2_Izvor sredstava_202'!AP20,'Pomoćno T-2_Izvor sredstava_202'!AX20)</f>
        <v>0</v>
      </c>
      <c r="U5" s="70">
        <f>SUM('Pomoćno T-2_Izvor sredstava_202'!K20,'Pomoćno T-2_Izvor sredstava_202'!S20,'Pomoćno T-2_Izvor sredstava_202'!AA20,'Pomoćno T-2_Izvor sredstava_202'!AI20,'Pomoćno T-2_Izvor sredstava_202'!AQ20,'Pomoćno T-2_Izvor sredstava_202'!AY20)</f>
        <v>0</v>
      </c>
      <c r="V5" s="109">
        <f t="shared" ref="V5" si="0">SUM(O5:R5,T5,U5)</f>
        <v>1024056.56</v>
      </c>
      <c r="W5" s="92"/>
      <c r="X5" s="120">
        <f>S5/V5</f>
        <v>0.850000003906034</v>
      </c>
      <c r="Y5" s="124">
        <f>Q5/V5</f>
        <v>0.134799995812731</v>
      </c>
      <c r="Z5" s="124">
        <f>O5/V5</f>
        <v>0.0152000002812345</v>
      </c>
    </row>
    <row r="6" ht="26.25" customHeight="1" spans="1:26">
      <c r="A6" s="62">
        <v>2</v>
      </c>
      <c r="B6" s="63" t="s">
        <v>382</v>
      </c>
      <c r="C6" s="62" t="s">
        <v>383</v>
      </c>
      <c r="D6" s="62">
        <v>2</v>
      </c>
      <c r="E6" s="64" t="s">
        <v>139</v>
      </c>
      <c r="F6" s="65">
        <f>'Pomoćno T-2_Izvor sredstava_202'!BA21</f>
        <v>1500000</v>
      </c>
      <c r="G6" s="66">
        <f>'T-2_Izvor sredstava_EUR'!E21</f>
        <v>0</v>
      </c>
      <c r="H6" s="67">
        <f>'T-2_Izvor sredstava_EUR'!F21</f>
        <v>0</v>
      </c>
      <c r="I6" s="67">
        <f>'T-2_Izvor sredstava_EUR'!G21</f>
        <v>0</v>
      </c>
      <c r="J6" s="67">
        <f>'T-2_Izvor sredstava_EUR'!H21</f>
        <v>0</v>
      </c>
      <c r="K6" s="67">
        <f>'T-2_Izvor sredstava_EUR'!I21</f>
        <v>0</v>
      </c>
      <c r="L6" s="67">
        <f>'T-2_Izvor sredstava_EUR'!J21</f>
        <v>0</v>
      </c>
      <c r="M6" s="67">
        <f>'T-2_Izvor sredstava_EUR'!K21</f>
        <v>0</v>
      </c>
      <c r="N6" s="108">
        <f>'T-2_Izvor sredstava_EUR'!L21</f>
        <v>0</v>
      </c>
      <c r="O6" s="69">
        <f>SUM('Pomoćno T-2_Izvor sredstava_202'!E21,'Pomoćno T-2_Izvor sredstava_202'!M21,'Pomoćno T-2_Izvor sredstava_202'!U21,'Pomoćno T-2_Izvor sredstava_202'!AC21,'Pomoćno T-2_Izvor sredstava_202'!AK21,'Pomoćno T-2_Izvor sredstava_202'!AS21)</f>
        <v>0</v>
      </c>
      <c r="P6" s="70">
        <f>SUM('Pomoćno T-2_Izvor sredstava_202'!F21,'Pomoćno T-2_Izvor sredstava_202'!N21,'Pomoćno T-2_Izvor sredstava_202'!V21,'Pomoćno T-2_Izvor sredstava_202'!AD21,'Pomoćno T-2_Izvor sredstava_202'!AL21,'Pomoćno T-2_Izvor sredstava_202'!AT21)</f>
        <v>0</v>
      </c>
      <c r="Q6" s="70">
        <f>SUM('Pomoćno T-2_Izvor sredstava_202'!G21,'Pomoćno T-2_Izvor sredstava_202'!O21,'Pomoćno T-2_Izvor sredstava_202'!W21,'Pomoćno T-2_Izvor sredstava_202'!AE21,'Pomoćno T-2_Izvor sredstava_202'!AM21,'Pomoćno T-2_Izvor sredstava_202'!AU21)</f>
        <v>225000</v>
      </c>
      <c r="R6" s="70">
        <f>SUM('Pomoćno T-2_Izvor sredstava_202'!H21,'Pomoćno T-2_Izvor sredstava_202'!P21,'Pomoćno T-2_Izvor sredstava_202'!X21,'Pomoćno T-2_Izvor sredstava_202'!AF21,'Pomoćno T-2_Izvor sredstava_202'!AO21,'Pomoćno T-2_Izvor sredstava_202'!AV21)</f>
        <v>1275000</v>
      </c>
      <c r="S6" s="70">
        <f>SUM('Pomoćno T-2_Izvor sredstava_202'!I21,'Pomoćno T-2_Izvor sredstava_202'!Q21,'Pomoćno T-2_Izvor sredstava_202'!Y21,'Pomoćno T-2_Izvor sredstava_202'!AG21,'Pomoćno T-2_Izvor sredstava_202'!AO21,'Pomoćno T-2_Izvor sredstava_202'!AW21)</f>
        <v>1275000</v>
      </c>
      <c r="T6" s="70">
        <f>SUM('Pomoćno T-2_Izvor sredstava_202'!J21,'Pomoćno T-2_Izvor sredstava_202'!R21,'Pomoćno T-2_Izvor sredstava_202'!Z21,'Pomoćno T-2_Izvor sredstava_202'!AH21,'Pomoćno T-2_Izvor sredstava_202'!AP21,'Pomoćno T-2_Izvor sredstava_202'!AX21)</f>
        <v>0</v>
      </c>
      <c r="U6" s="70">
        <f>SUM('Pomoćno T-2_Izvor sredstava_202'!K21,'Pomoćno T-2_Izvor sredstava_202'!S21,'Pomoćno T-2_Izvor sredstava_202'!AA21,'Pomoćno T-2_Izvor sredstava_202'!AI21,'Pomoćno T-2_Izvor sredstava_202'!AQ21,'Pomoćno T-2_Izvor sredstava_202'!AY21)</f>
        <v>0</v>
      </c>
      <c r="V6" s="109">
        <f>SUM('Pomoćno T-2_Izvor sredstava_202'!L21,'Pomoćno T-2_Izvor sredstava_202'!T21,'Pomoćno T-2_Izvor sredstava_202'!AB21,'Pomoćno T-2_Izvor sredstava_202'!AJ21,'Pomoćno T-2_Izvor sredstava_202'!AR21,'Pomoćno T-2_Izvor sredstava_202'!AZ21)</f>
        <v>1500000</v>
      </c>
      <c r="W6" s="92"/>
      <c r="X6" s="120">
        <f t="shared" ref="X6:X10" si="1">S6/V6</f>
        <v>0.85</v>
      </c>
      <c r="Y6" s="124">
        <f t="shared" ref="Y6:Y10" si="2">Q6/V6</f>
        <v>0.15</v>
      </c>
      <c r="Z6" s="124">
        <f t="shared" ref="Z6:Z10" si="3">O6/V6</f>
        <v>0</v>
      </c>
    </row>
    <row r="7" ht="26.25" customHeight="1" spans="1:26">
      <c r="A7" s="62">
        <v>3</v>
      </c>
      <c r="B7" s="63" t="s">
        <v>384</v>
      </c>
      <c r="C7" s="62" t="s">
        <v>197</v>
      </c>
      <c r="D7" s="62">
        <v>2</v>
      </c>
      <c r="E7" s="64" t="s">
        <v>96</v>
      </c>
      <c r="F7" s="65">
        <f>'Pomoćno T-2_Izvor sredstava_202'!BA43</f>
        <v>4584000</v>
      </c>
      <c r="G7" s="66">
        <f>'Pomoćno T-2_Izvor sredstava_202'!M43</f>
        <v>0</v>
      </c>
      <c r="H7" s="67">
        <f>'Pomoćno T-2_Izvor sredstava_202'!N43</f>
        <v>0</v>
      </c>
      <c r="I7" s="67">
        <f>'Pomoćno T-2_Izvor sredstava_202'!O43</f>
        <v>0</v>
      </c>
      <c r="J7" s="67">
        <f>'Pomoćno T-2_Izvor sredstava_202'!P43</f>
        <v>0</v>
      </c>
      <c r="K7" s="67">
        <f>'Pomoćno T-2_Izvor sredstava_202'!Q43</f>
        <v>0</v>
      </c>
      <c r="L7" s="67">
        <f>'Pomoćno T-2_Izvor sredstava_202'!R43</f>
        <v>0</v>
      </c>
      <c r="M7" s="67">
        <f>'Pomoćno T-2_Izvor sredstava_202'!S43</f>
        <v>0</v>
      </c>
      <c r="N7" s="108">
        <f>'Pomoćno T-2_Izvor sredstava_202'!T43</f>
        <v>0</v>
      </c>
      <c r="O7" s="69">
        <f>SUM('Pomoćno T-2_Izvor sredstava_202'!F43,'Pomoćno T-2_Izvor sredstava_202'!M43,'Pomoćno T-2_Izvor sredstava_202'!U43,'Pomoćno T-2_Izvor sredstava_202'!AC43,'Pomoćno T-2_Izvor sredstava_202'!AK43,'Pomoćno T-2_Izvor sredstava_202'!AS43)</f>
        <v>0</v>
      </c>
      <c r="P7" s="70">
        <f>SUM('Pomoćno T-2_Izvor sredstava_202'!F43,'Pomoćno T-2_Izvor sredstava_202'!N43,'Pomoćno T-2_Izvor sredstava_202'!V43,'Pomoćno T-2_Izvor sredstava_202'!AD43,'Pomoćno T-2_Izvor sredstava_202'!AL43,'Pomoćno T-2_Izvor sredstava_202'!AT43)</f>
        <v>0</v>
      </c>
      <c r="Q7" s="70">
        <f>SUM('Pomoćno T-2_Izvor sredstava_202'!G43,'Pomoćno T-2_Izvor sredstava_202'!O43,'Pomoćno T-2_Izvor sredstava_202'!W43,'Pomoćno T-2_Izvor sredstava_202'!AE43,'Pomoćno T-2_Izvor sredstava_202'!AM43,'Pomoćno T-2_Izvor sredstava_202'!AU43)</f>
        <v>687600</v>
      </c>
      <c r="R7" s="70">
        <f>SUM('Pomoćno T-2_Izvor sredstava_202'!H43,'Pomoćno T-2_Izvor sredstava_202'!P43,'Pomoćno T-2_Izvor sredstava_202'!X43,'Pomoćno T-2_Izvor sredstava_202'!AF43,'Pomoćno T-2_Izvor sredstava_202'!AN43,'Pomoćno T-2_Izvor sredstava_202'!AV43)</f>
        <v>3896400</v>
      </c>
      <c r="S7" s="70">
        <f>SUM('Pomoćno T-2_Izvor sredstava_202'!I43,'Pomoćno T-2_Izvor sredstava_202'!Q43,'Pomoćno T-2_Izvor sredstava_202'!Y43,'Pomoćno T-2_Izvor sredstava_202'!AG43,'Pomoćno T-2_Izvor sredstava_202'!AO43,'Pomoćno T-2_Izvor sredstava_202'!AW43)</f>
        <v>3896400</v>
      </c>
      <c r="T7" s="70">
        <f>SUM('Pomoćno T-2_Izvor sredstava_202'!J43,'Pomoćno T-2_Izvor sredstava_202'!R43,'Pomoćno T-2_Izvor sredstava_202'!Z43,'Pomoćno T-2_Izvor sredstava_202'!AH43,'Pomoćno T-2_Izvor sredstava_202'!AP43,'Pomoćno T-2_Izvor sredstava_202'!AX43)</f>
        <v>0</v>
      </c>
      <c r="U7" s="70">
        <f>SUM('Pomoćno T-2_Izvor sredstava_202'!K45,'Pomoćno T-2_Izvor sredstava_202'!S45,'Pomoćno T-2_Izvor sredstava_202'!AA45,'Pomoćno T-2_Izvor sredstava_202'!AI45,'Pomoćno T-2_Izvor sredstava_202'!AQ45,'Pomoćno T-2_Izvor sredstava_202'!AY45)</f>
        <v>0</v>
      </c>
      <c r="V7" s="109">
        <f t="shared" ref="V7:V9" si="4">SUM(O7:R7,T7,U7)</f>
        <v>4584000</v>
      </c>
      <c r="W7" s="92"/>
      <c r="X7" s="120">
        <f t="shared" si="1"/>
        <v>0.85</v>
      </c>
      <c r="Y7" s="124">
        <f t="shared" si="2"/>
        <v>0.15</v>
      </c>
      <c r="Z7" s="124">
        <f t="shared" si="3"/>
        <v>0</v>
      </c>
    </row>
    <row r="8" ht="26.25" customHeight="1" spans="1:26">
      <c r="A8" s="62">
        <v>4</v>
      </c>
      <c r="B8" s="63" t="s">
        <v>385</v>
      </c>
      <c r="C8" s="62" t="s">
        <v>199</v>
      </c>
      <c r="D8" s="62">
        <v>2</v>
      </c>
      <c r="E8" s="64" t="s">
        <v>93</v>
      </c>
      <c r="F8" s="65">
        <f>'Pomoćno T-2_Izvor sredstava_202'!BA44</f>
        <v>3395625</v>
      </c>
      <c r="G8" s="66">
        <f>'Pomoćno T-2_Izvor sredstava_202'!M44</f>
        <v>0</v>
      </c>
      <c r="H8" s="67">
        <f>'Pomoćno T-2_Izvor sredstava_202'!N44</f>
        <v>0</v>
      </c>
      <c r="I8" s="67">
        <f>'Pomoćno T-2_Izvor sredstava_202'!O44</f>
        <v>0</v>
      </c>
      <c r="J8" s="67">
        <f>'Pomoćno T-2_Izvor sredstava_202'!P44</f>
        <v>0</v>
      </c>
      <c r="K8" s="67">
        <f>'Pomoćno T-2_Izvor sredstava_202'!Q44</f>
        <v>0</v>
      </c>
      <c r="L8" s="67">
        <f>'Pomoćno T-2_Izvor sredstava_202'!R44</f>
        <v>0</v>
      </c>
      <c r="M8" s="67">
        <f>'Pomoćno T-2_Izvor sredstava_202'!S44</f>
        <v>0</v>
      </c>
      <c r="N8" s="108">
        <f>'Pomoćno T-2_Izvor sredstava_202'!T44</f>
        <v>0</v>
      </c>
      <c r="O8" s="69">
        <f>SUM('Pomoćno T-2_Izvor sredstava_202'!F44,'Pomoćno T-2_Izvor sredstava_202'!M44,'Pomoćno T-2_Izvor sredstava_202'!U44,'Pomoćno T-2_Izvor sredstava_202'!AC44,'Pomoćno T-2_Izvor sredstava_202'!AK44,'Pomoćno T-2_Izvor sredstava_202'!AS44)</f>
        <v>0</v>
      </c>
      <c r="P8" s="70">
        <f>SUM('Pomoćno T-2_Izvor sredstava_202'!G44,'Pomoćno T-2_Izvor sredstava_202'!N44,'Pomoćno T-2_Izvor sredstava_202'!V44,'Pomoćno T-2_Izvor sredstava_202'!AD44,'Pomoćno T-2_Izvor sredstava_202'!AL44,'Pomoćno T-2_Izvor sredstava_202'!AT44)</f>
        <v>0</v>
      </c>
      <c r="Q8" s="70">
        <f>SUM('Pomoćno T-2_Izvor sredstava_202'!H44,'Pomoćno T-2_Izvor sredstava_202'!O44,'Pomoćno T-2_Izvor sredstava_202'!W44,'Pomoćno T-2_Izvor sredstava_202'!AE44,'Pomoćno T-2_Izvor sredstava_202'!AM44,'Pomoćno T-2_Izvor sredstava_202'!AU44)</f>
        <v>509343.76</v>
      </c>
      <c r="R8" s="70">
        <f>SUM('Pomoćno T-2_Izvor sredstava_202'!I44,'Pomoćno T-2_Izvor sredstava_202'!P44,'Pomoćno T-2_Izvor sredstava_202'!X44,'Pomoćno T-2_Izvor sredstava_202'!AF44,'Pomoćno T-2_Izvor sredstava_202'!AN44,'Pomoćno T-2_Izvor sredstava_202'!AV44)</f>
        <v>2886281.24</v>
      </c>
      <c r="S8" s="70">
        <f>SUM('Pomoćno T-2_Izvor sredstava_202'!J44,'Pomoćno T-2_Izvor sredstava_202'!Q44,'Pomoćno T-2_Izvor sredstava_202'!Y44,'Pomoćno T-2_Izvor sredstava_202'!AG44,'Pomoćno T-2_Izvor sredstava_202'!AO44,'Pomoćno T-2_Izvor sredstava_202'!AW44)</f>
        <v>2886281.24</v>
      </c>
      <c r="T8" s="70">
        <f>SUM('Pomoćno T-2_Izvor sredstava_202'!K44,'Pomoćno T-2_Izvor sredstava_202'!R44,'Pomoćno T-2_Izvor sredstava_202'!Z44,'Pomoćno T-2_Izvor sredstava_202'!AH44,'Pomoćno T-2_Izvor sredstava_202'!AP44,'Pomoćno T-2_Izvor sredstava_202'!AX44)</f>
        <v>0</v>
      </c>
      <c r="U8" s="70">
        <f>SUM('Pomoćno T-2_Izvor sredstava_202'!L44,'Pomoćno T-2_Izvor sredstava_202'!S44,'Pomoćno T-2_Izvor sredstava_202'!AA44,'Pomoćno T-2_Izvor sredstava_202'!AI44,'Pomoćno T-2_Izvor sredstava_202'!AQ44,'Pomoćno T-2_Izvor sredstava_202'!AY44)</f>
        <v>0</v>
      </c>
      <c r="V8" s="109">
        <f t="shared" si="4"/>
        <v>3395625</v>
      </c>
      <c r="W8" s="92"/>
      <c r="X8" s="120">
        <f t="shared" si="1"/>
        <v>0.849999997055034</v>
      </c>
      <c r="Y8" s="124">
        <f t="shared" si="2"/>
        <v>0.150000002944966</v>
      </c>
      <c r="Z8" s="124">
        <f t="shared" si="3"/>
        <v>0</v>
      </c>
    </row>
    <row r="9" ht="26.25" customHeight="1" spans="1:26">
      <c r="A9" s="62">
        <v>5</v>
      </c>
      <c r="B9" s="63" t="s">
        <v>386</v>
      </c>
      <c r="C9" s="62" t="s">
        <v>207</v>
      </c>
      <c r="D9" s="62">
        <v>2</v>
      </c>
      <c r="E9" s="64" t="s">
        <v>209</v>
      </c>
      <c r="F9" s="68">
        <f>'Pomoćno T-2_Izvor sredstava_202'!BA48</f>
        <v>3786604.9</v>
      </c>
      <c r="G9" s="69">
        <f>'Pomoćno T-2_Izvor sredstava_202'!M48</f>
        <v>0</v>
      </c>
      <c r="H9" s="70">
        <f>'Pomoćno T-2_Izvor sredstava_202'!N48</f>
        <v>0</v>
      </c>
      <c r="I9" s="70">
        <f>'Pomoćno T-2_Izvor sredstava_202'!O48</f>
        <v>0</v>
      </c>
      <c r="J9" s="70">
        <f>'Pomoćno T-2_Izvor sredstava_202'!P48</f>
        <v>0</v>
      </c>
      <c r="K9" s="70">
        <f>'Pomoćno T-2_Izvor sredstava_202'!Q48</f>
        <v>0</v>
      </c>
      <c r="L9" s="70">
        <f>'Pomoćno T-2_Izvor sredstava_202'!R48</f>
        <v>0</v>
      </c>
      <c r="M9" s="70">
        <f>'Pomoćno T-2_Izvor sredstava_202'!S48</f>
        <v>0</v>
      </c>
      <c r="N9" s="109">
        <f>'Pomoćno T-2_Izvor sredstava_202'!T48</f>
        <v>0</v>
      </c>
      <c r="O9" s="69">
        <f>SUM('Pomoćno T-2_Izvor sredstava_202'!E48,'Pomoćno T-2_Izvor sredstava_202'!M48,'Pomoćno T-2_Izvor sredstava_202'!U48,'Pomoćno T-2_Izvor sredstava_202'!AC48,'Pomoćno T-2_Izvor sredstava_202'!AK48,'Pomoćno T-2_Izvor sredstava_202'!AS48)</f>
        <v>102238.34</v>
      </c>
      <c r="P9" s="70">
        <f>SUM('Pomoćno T-2_Izvor sredstava_202'!F48,'Pomoćno T-2_Izvor sredstava_202'!N48,'Pomoćno T-2_Izvor sredstava_202'!V48,'Pomoćno T-2_Izvor sredstava_202'!AD48,'Pomoćno T-2_Izvor sredstava_202'!AL48,'Pomoćno T-2_Izvor sredstava_202'!AT48)</f>
        <v>0</v>
      </c>
      <c r="Q9" s="70">
        <f>SUM('Pomoćno T-2_Izvor sredstava_202'!G48,'Pomoćno T-2_Izvor sredstava_202'!O48,'Pomoćno T-2_Izvor sredstava_202'!W48,'Pomoćno T-2_Izvor sredstava_202'!AE48,'Pomoćno T-2_Izvor sredstava_202'!AM48,'Pomoćno T-2_Izvor sredstava_202'!AU48)</f>
        <v>465752.4</v>
      </c>
      <c r="R9" s="70">
        <f>SUM('Pomoćno T-2_Izvor sredstava_202'!H48,'Pomoćno T-2_Izvor sredstava_202'!P48,'Pomoćno T-2_Izvor sredstava_202'!X48,'Pomoćno T-2_Izvor sredstava_202'!AF48,'Pomoćno T-2_Izvor sredstava_202'!AN48,'Pomoćno T-2_Izvor sredstava_202'!AV48)</f>
        <v>3218614.16</v>
      </c>
      <c r="S9" s="70">
        <f>SUM('Pomoćno T-2_Izvor sredstava_202'!I48,'Pomoćno T-2_Izvor sredstava_202'!Q48,'Pomoćno T-2_Izvor sredstava_202'!Y48,'Pomoćno T-2_Izvor sredstava_202'!AG48,'Pomoćno T-2_Izvor sredstava_202'!AO48,'Pomoćno T-2_Izvor sredstava_202'!AW48)</f>
        <v>3218614.16</v>
      </c>
      <c r="T9" s="70">
        <f>SUM('Pomoćno T-2_Izvor sredstava_202'!J48,'Pomoćno T-2_Izvor sredstava_202'!R48,'Pomoćno T-2_Izvor sredstava_202'!Z48,'Pomoćno T-2_Izvor sredstava_202'!AH48,'Pomoćno T-2_Izvor sredstava_202'!AP48,'Pomoćno T-2_Izvor sredstava_202'!AX48)</f>
        <v>0</v>
      </c>
      <c r="U9" s="70">
        <f>SUM('Pomoćno T-2_Izvor sredstava_202'!K48,'Pomoćno T-2_Izvor sredstava_202'!S48,'Pomoćno T-2_Izvor sredstava_202'!AA48,'Pomoćno T-2_Izvor sredstava_202'!AI48,'Pomoćno T-2_Izvor sredstava_202'!AQ48,'Pomoćno T-2_Izvor sredstava_202'!AY48)</f>
        <v>0</v>
      </c>
      <c r="V9" s="109">
        <f t="shared" si="4"/>
        <v>3786604.9</v>
      </c>
      <c r="W9" s="92"/>
      <c r="X9" s="120">
        <f t="shared" si="1"/>
        <v>0.849999998679556</v>
      </c>
      <c r="Y9" s="124">
        <f t="shared" si="2"/>
        <v>0.12299999928696</v>
      </c>
      <c r="Z9" s="124">
        <f t="shared" si="3"/>
        <v>0.0270000020334839</v>
      </c>
    </row>
    <row r="10" ht="26.25" customHeight="1" spans="1:26">
      <c r="A10" s="62">
        <v>6</v>
      </c>
      <c r="B10" s="63" t="s">
        <v>387</v>
      </c>
      <c r="C10" s="62" t="s">
        <v>261</v>
      </c>
      <c r="D10" s="62">
        <v>1</v>
      </c>
      <c r="E10" s="64" t="s">
        <v>96</v>
      </c>
      <c r="F10" s="71">
        <f>'Pomoćno T-2_Izvor sredstava_202'!BA67</f>
        <v>1592905.95</v>
      </c>
      <c r="G10" s="72">
        <f>'Pomoćno T-2_Izvor sredstava_202'!M67</f>
        <v>0</v>
      </c>
      <c r="H10" s="73">
        <f>'Pomoćno T-2_Izvor sredstava_202'!N67</f>
        <v>0</v>
      </c>
      <c r="I10" s="73">
        <f>'Pomoćno T-2_Izvor sredstava_202'!O67</f>
        <v>0</v>
      </c>
      <c r="J10" s="73">
        <f>'Pomoćno T-2_Izvor sredstava_202'!P67</f>
        <v>0</v>
      </c>
      <c r="K10" s="73">
        <f>'Pomoćno T-2_Izvor sredstava_202'!Q67</f>
        <v>0</v>
      </c>
      <c r="L10" s="73">
        <f>'Pomoćno T-2_Izvor sredstava_202'!R67</f>
        <v>0</v>
      </c>
      <c r="M10" s="73">
        <f>'Pomoćno T-2_Izvor sredstava_202'!S67</f>
        <v>0</v>
      </c>
      <c r="N10" s="110">
        <f>'Pomoćno T-2_Izvor sredstava_202'!T67</f>
        <v>0</v>
      </c>
      <c r="O10" s="69">
        <f>SUM('Pomoćno T-2_Izvor sredstava_202'!E67,'Pomoćno T-2_Izvor sredstava_202'!M67,'Pomoćno T-2_Izvor sredstava_202'!U67,'Pomoćno T-2_Izvor sredstava_202'!AC67,'Pomoćno T-2_Izvor sredstava_202'!AK67,'Pomoćno T-2_Izvor sredstava_202'!AS67)</f>
        <v>0</v>
      </c>
      <c r="P10" s="70">
        <f>SUM('Pomoćno T-2_Izvor sredstava_202'!F67,'Pomoćno T-2_Izvor sredstava_202'!N67,'Pomoćno T-2_Izvor sredstava_202'!V67,'Pomoćno T-2_Izvor sredstava_202'!AD67,'Pomoćno T-2_Izvor sredstava_202'!AL67,'Pomoćno T-2_Izvor sredstava_202'!AT67)</f>
        <v>0</v>
      </c>
      <c r="Q10" s="70">
        <f>SUM('Pomoćno T-2_Izvor sredstava_202'!G67,'Pomoćno T-2_Izvor sredstava_202'!O67,'Pomoćno T-2_Izvor sredstava_202'!W67,'Pomoćno T-2_Izvor sredstava_202'!AE67,'Pomoćno T-2_Izvor sredstava_202'!AM67,'Pomoćno T-2_Izvor sredstava_202'!AU67)</f>
        <v>238935.9</v>
      </c>
      <c r="R10" s="70">
        <f>SUM('Pomoćno T-2_Izvor sredstava_202'!H67,'Pomoćno T-2_Izvor sredstava_202'!P67,'Pomoćno T-2_Izvor sredstava_202'!X67,'Pomoćno T-2_Izvor sredstava_202'!AF67,'Pomoćno T-2_Izvor sredstava_202'!AN67,'Pomoćno T-2_Izvor sredstava_202'!AV67)</f>
        <v>1353970.05</v>
      </c>
      <c r="S10" s="70">
        <f>SUM('Pomoćno T-2_Izvor sredstava_202'!I67,'Pomoćno T-2_Izvor sredstava_202'!Q67,'Pomoćno T-2_Izvor sredstava_202'!Y67,'Pomoćno T-2_Izvor sredstava_202'!AG67,'Pomoćno T-2_Izvor sredstava_202'!AO67,'Pomoćno T-2_Izvor sredstava_202'!AW67)</f>
        <v>1353970.05</v>
      </c>
      <c r="T10" s="70">
        <f>SUM('Pomoćno T-2_Izvor sredstava_202'!J67,'Pomoćno T-2_Izvor sredstava_202'!R67,'Pomoćno T-2_Izvor sredstava_202'!Z67,'Pomoćno T-2_Izvor sredstava_202'!AH67,'Pomoćno T-2_Izvor sredstava_202'!AP67,'Pomoćno T-2_Izvor sredstava_202'!AX67)</f>
        <v>0</v>
      </c>
      <c r="U10" s="70">
        <f>SUM('Pomoćno T-2_Izvor sredstava_202'!K67,'Pomoćno T-2_Izvor sredstava_202'!S67,'Pomoćno T-2_Izvor sredstava_202'!AA67,'Pomoćno T-2_Izvor sredstava_202'!AI67,'Pomoćno T-2_Izvor sredstava_202'!AQ67,'Pomoćno T-2_Izvor sredstava_202'!AY67)</f>
        <v>0</v>
      </c>
      <c r="V10" s="109">
        <f>SUM('Pomoćno T-2_Izvor sredstava_202'!L67,'Pomoćno T-2_Izvor sredstava_202'!T67,'Pomoćno T-2_Izvor sredstava_202'!AB67,'Pomoćno T-2_Izvor sredstava_202'!AJ67,'Pomoćno T-2_Izvor sredstava_202'!AR67,'Pomoćno T-2_Izvor sredstava_202'!AZ67)</f>
        <v>1592905.95</v>
      </c>
      <c r="W10" s="92"/>
      <c r="X10" s="120">
        <f t="shared" si="1"/>
        <v>0.849999995291624</v>
      </c>
      <c r="Y10" s="124">
        <f t="shared" si="2"/>
        <v>0.150000004708376</v>
      </c>
      <c r="Z10" s="124">
        <f t="shared" si="3"/>
        <v>0</v>
      </c>
    </row>
    <row r="11" ht="26.25" customHeight="1" spans="1:24">
      <c r="A11" s="74" t="s">
        <v>352</v>
      </c>
      <c r="B11" s="75"/>
      <c r="C11" s="76"/>
      <c r="D11" s="76"/>
      <c r="E11" s="75"/>
      <c r="F11" s="77">
        <f t="shared" ref="F11:V11" si="5">SUM(F5:F10)</f>
        <v>15883192.41</v>
      </c>
      <c r="G11" s="78">
        <f t="shared" si="5"/>
        <v>0</v>
      </c>
      <c r="H11" s="79">
        <f t="shared" si="5"/>
        <v>0</v>
      </c>
      <c r="I11" s="79">
        <f t="shared" si="5"/>
        <v>0</v>
      </c>
      <c r="J11" s="79">
        <f t="shared" si="5"/>
        <v>0</v>
      </c>
      <c r="K11" s="79">
        <f t="shared" si="5"/>
        <v>0</v>
      </c>
      <c r="L11" s="79">
        <f t="shared" si="5"/>
        <v>0</v>
      </c>
      <c r="M11" s="79">
        <f t="shared" si="5"/>
        <v>0</v>
      </c>
      <c r="N11" s="111">
        <f t="shared" si="5"/>
        <v>0</v>
      </c>
      <c r="O11" s="78">
        <f t="shared" si="5"/>
        <v>117804</v>
      </c>
      <c r="P11" s="79">
        <f t="shared" si="5"/>
        <v>0</v>
      </c>
      <c r="Q11" s="79">
        <f t="shared" si="5"/>
        <v>2264674.88</v>
      </c>
      <c r="R11" s="79">
        <f t="shared" si="5"/>
        <v>13500713.53</v>
      </c>
      <c r="S11" s="79">
        <f t="shared" si="5"/>
        <v>13500713.53</v>
      </c>
      <c r="T11" s="79">
        <f t="shared" si="5"/>
        <v>0</v>
      </c>
      <c r="U11" s="79">
        <f t="shared" si="5"/>
        <v>0</v>
      </c>
      <c r="V11" s="111">
        <f t="shared" si="5"/>
        <v>15883192.41</v>
      </c>
      <c r="W11" s="92"/>
      <c r="X11" s="121"/>
    </row>
    <row r="12" ht="15.75" customHeight="1" spans="1:24">
      <c r="A12" s="80"/>
      <c r="B12" s="81"/>
      <c r="C12" s="82"/>
      <c r="D12" s="80"/>
      <c r="E12" s="81"/>
      <c r="F12" s="81"/>
      <c r="G12" s="81"/>
      <c r="H12" s="81"/>
      <c r="I12" s="81"/>
      <c r="J12" s="81"/>
      <c r="K12" s="81"/>
      <c r="L12" s="81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ht="15.75" customHeight="1" spans="1:24">
      <c r="A13" s="83"/>
      <c r="B13" s="84" t="s">
        <v>388</v>
      </c>
      <c r="C13" s="85"/>
      <c r="D13" s="86"/>
      <c r="E13" s="87"/>
      <c r="F13" s="88"/>
      <c r="G13" s="88"/>
      <c r="H13" s="88"/>
      <c r="I13" s="88"/>
      <c r="J13" s="88"/>
      <c r="K13" s="88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ht="15.75" customHeight="1" spans="1:24">
      <c r="A14" s="83"/>
      <c r="B14" s="84" t="s">
        <v>389</v>
      </c>
      <c r="C14" s="85"/>
      <c r="D14" s="86"/>
      <c r="E14" s="87"/>
      <c r="F14" s="88"/>
      <c r="G14" s="88"/>
      <c r="H14" s="88"/>
      <c r="I14" s="88"/>
      <c r="J14" s="88"/>
      <c r="K14" s="88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ht="28.5" customHeight="1" spans="1:24">
      <c r="A15" s="83"/>
      <c r="B15" s="84" t="s">
        <v>390</v>
      </c>
      <c r="C15" s="85"/>
      <c r="D15" s="86"/>
      <c r="E15" s="87"/>
      <c r="F15" s="88"/>
      <c r="G15" s="88"/>
      <c r="H15" s="88"/>
      <c r="I15" s="88"/>
      <c r="J15" s="88"/>
      <c r="K15" s="88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ht="15.75" customHeight="1" spans="1:24">
      <c r="A16" s="83"/>
      <c r="B16" s="87"/>
      <c r="C16" s="84"/>
      <c r="D16" s="86"/>
      <c r="E16" s="87"/>
      <c r="F16" s="88"/>
      <c r="G16" s="88"/>
      <c r="H16" s="88"/>
      <c r="I16" s="88"/>
      <c r="J16" s="88"/>
      <c r="K16" s="88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ht="15.75" customHeight="1" spans="1:24">
      <c r="A17" s="89"/>
      <c r="B17" s="90"/>
      <c r="C17" s="91"/>
      <c r="D17" s="89"/>
      <c r="E17" s="90"/>
      <c r="F17" s="90"/>
      <c r="G17" s="90"/>
      <c r="H17" s="90"/>
      <c r="I17" s="90"/>
      <c r="J17" s="90"/>
      <c r="K17" s="90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ht="15.75" customHeight="1" spans="1:24">
      <c r="A18" s="92"/>
      <c r="B18" s="92"/>
      <c r="C18" s="92"/>
      <c r="D18" s="92"/>
      <c r="E18" s="93"/>
      <c r="F18" s="93"/>
      <c r="G18" s="93"/>
      <c r="H18" s="93"/>
      <c r="I18" s="93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ht="48.6" customHeight="1" spans="1:24">
      <c r="A19" s="92"/>
      <c r="B19" s="92"/>
      <c r="C19" s="92"/>
      <c r="D19" s="92"/>
      <c r="E19" s="94" t="s">
        <v>391</v>
      </c>
      <c r="F19" s="94" t="s">
        <v>392</v>
      </c>
      <c r="G19" s="94" t="s">
        <v>393</v>
      </c>
      <c r="H19" s="94" t="s">
        <v>394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ht="15.75" customHeight="1" spans="1:24">
      <c r="A20" s="92"/>
      <c r="B20" s="92"/>
      <c r="C20" s="92"/>
      <c r="D20" s="92"/>
      <c r="E20" s="95" t="s">
        <v>96</v>
      </c>
      <c r="F20" s="96">
        <v>4</v>
      </c>
      <c r="G20" s="97">
        <f>SUM(F5+F7+F9+F10)</f>
        <v>10987567.41</v>
      </c>
      <c r="H20" s="97">
        <f>SUM(S5+S7+S9+S10)</f>
        <v>9339432.29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ht="15.75" customHeight="1" spans="1:24">
      <c r="A21" s="92"/>
      <c r="B21" s="92"/>
      <c r="C21" s="92"/>
      <c r="D21" s="92"/>
      <c r="E21" s="95" t="s">
        <v>139</v>
      </c>
      <c r="F21" s="96">
        <v>1</v>
      </c>
      <c r="G21" s="97">
        <f>SUM(F6:F6)</f>
        <v>1500000</v>
      </c>
      <c r="H21" s="97">
        <f>SUM(S6:S6)</f>
        <v>1275000</v>
      </c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ht="15.75" customHeight="1" spans="1:24">
      <c r="A22" s="92"/>
      <c r="B22" s="92"/>
      <c r="C22" s="92"/>
      <c r="D22" s="92"/>
      <c r="E22" s="95" t="s">
        <v>93</v>
      </c>
      <c r="F22" s="96">
        <v>1</v>
      </c>
      <c r="G22" s="97">
        <f>F8</f>
        <v>3395625</v>
      </c>
      <c r="H22" s="97">
        <f>S8</f>
        <v>2886281.24</v>
      </c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ht="15.75" customHeight="1" spans="1:24">
      <c r="A23" s="92"/>
      <c r="B23" s="92"/>
      <c r="C23" s="92"/>
      <c r="D23" s="92"/>
      <c r="E23" s="98" t="s">
        <v>352</v>
      </c>
      <c r="F23" s="98"/>
      <c r="G23" s="99">
        <f t="shared" ref="G23:H23" si="6">SUM(G20:G22)</f>
        <v>15883192.41</v>
      </c>
      <c r="H23" s="99">
        <f t="shared" si="6"/>
        <v>13500713.53</v>
      </c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ht="15.75" customHeight="1" spans="1:2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</row>
    <row r="25" ht="15.75" customHeight="1" spans="1:24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ht="15.75" customHeight="1" spans="1:24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ht="15.75" customHeight="1" spans="1:24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ht="15.75" customHeight="1" spans="1:24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ht="15.75" customHeight="1" spans="1:24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ht="15.75" customHeight="1" spans="1:24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ht="15.75" customHeight="1" spans="1:24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ht="15.75" customHeight="1" spans="1:24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</sheetData>
  <mergeCells count="29">
    <mergeCell ref="A1:C1"/>
    <mergeCell ref="G2:N2"/>
    <mergeCell ref="O2:V2"/>
    <mergeCell ref="J3:K3"/>
    <mergeCell ref="R3:S3"/>
    <mergeCell ref="B13:C13"/>
    <mergeCell ref="B14:C14"/>
    <mergeCell ref="B15:C15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L3:L4"/>
    <mergeCell ref="M3:M4"/>
    <mergeCell ref="N3:N4"/>
    <mergeCell ref="O3:O4"/>
    <mergeCell ref="P3:P4"/>
    <mergeCell ref="Q3:Q4"/>
    <mergeCell ref="T3:T4"/>
    <mergeCell ref="U3:U4"/>
    <mergeCell ref="V3:V4"/>
    <mergeCell ref="X2:X4"/>
    <mergeCell ref="Y2:Y4"/>
    <mergeCell ref="Z2:Z4"/>
  </mergeCells>
  <pageMargins left="0.7" right="0.7" top="0.75" bottom="0.75" header="0" footer="0"/>
  <pageSetup paperSize="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BA92"/>
  <sheetViews>
    <sheetView workbookViewId="0">
      <pane xSplit="4" ySplit="4" topLeftCell="E5" activePane="bottomRight" state="frozen"/>
      <selection/>
      <selection pane="topRight"/>
      <selection pane="bottomLeft"/>
      <selection pane="bottomRight" activeCell="A2" sqref="A2:A4"/>
    </sheetView>
  </sheetViews>
  <sheetFormatPr defaultColWidth="12.6666666666667" defaultRowHeight="15" customHeight="1"/>
  <cols>
    <col min="1" max="1" width="11" customWidth="1"/>
    <col min="2" max="2" width="44.6666666666667" customWidth="1"/>
    <col min="3" max="4" width="18.6666666666667" customWidth="1"/>
    <col min="5" max="53" width="12.8888888888889" customWidth="1"/>
  </cols>
  <sheetData>
    <row r="1" ht="15.75" customHeight="1" spans="1:53">
      <c r="A1" s="4" t="s">
        <v>340</v>
      </c>
      <c r="B1" s="5"/>
      <c r="C1" s="6"/>
      <c r="D1" s="6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39"/>
    </row>
    <row r="2" ht="15.75" customHeight="1" spans="1:53">
      <c r="A2" s="7" t="s">
        <v>67</v>
      </c>
      <c r="B2" s="8" t="s">
        <v>68</v>
      </c>
      <c r="C2" s="8" t="s">
        <v>341</v>
      </c>
      <c r="D2" s="8" t="s">
        <v>69</v>
      </c>
      <c r="E2" s="9" t="s">
        <v>395</v>
      </c>
      <c r="F2" s="5"/>
      <c r="G2" s="10"/>
      <c r="H2" s="5"/>
      <c r="I2" s="5"/>
      <c r="J2" s="5"/>
      <c r="K2" s="5"/>
      <c r="L2" s="16"/>
      <c r="M2" s="9" t="s">
        <v>342</v>
      </c>
      <c r="N2" s="5"/>
      <c r="O2" s="5"/>
      <c r="P2" s="5"/>
      <c r="Q2" s="5"/>
      <c r="R2" s="5"/>
      <c r="S2" s="5"/>
      <c r="T2" s="16"/>
      <c r="U2" s="9" t="s">
        <v>396</v>
      </c>
      <c r="V2" s="5"/>
      <c r="W2" s="5"/>
      <c r="X2" s="5"/>
      <c r="Y2" s="5"/>
      <c r="Z2" s="5"/>
      <c r="AA2" s="5"/>
      <c r="AB2" s="16"/>
      <c r="AC2" s="9" t="s">
        <v>397</v>
      </c>
      <c r="AD2" s="5"/>
      <c r="AE2" s="5"/>
      <c r="AF2" s="5"/>
      <c r="AG2" s="5"/>
      <c r="AH2" s="5"/>
      <c r="AI2" s="5"/>
      <c r="AJ2" s="16"/>
      <c r="AK2" s="9" t="s">
        <v>398</v>
      </c>
      <c r="AL2" s="5"/>
      <c r="AM2" s="5"/>
      <c r="AN2" s="5"/>
      <c r="AO2" s="5"/>
      <c r="AP2" s="5"/>
      <c r="AQ2" s="5"/>
      <c r="AR2" s="16"/>
      <c r="AS2" s="9" t="s">
        <v>399</v>
      </c>
      <c r="AT2" s="5"/>
      <c r="AU2" s="5"/>
      <c r="AV2" s="5"/>
      <c r="AW2" s="5"/>
      <c r="AX2" s="5"/>
      <c r="AY2" s="5"/>
      <c r="AZ2" s="16"/>
      <c r="BA2" s="40" t="s">
        <v>400</v>
      </c>
    </row>
    <row r="3" ht="31.5" customHeight="1" spans="1:53">
      <c r="A3" s="11"/>
      <c r="B3" s="12"/>
      <c r="C3" s="12"/>
      <c r="D3" s="12"/>
      <c r="E3" s="8" t="s">
        <v>344</v>
      </c>
      <c r="F3" s="13" t="s">
        <v>345</v>
      </c>
      <c r="G3" s="14" t="s">
        <v>346</v>
      </c>
      <c r="H3" s="9" t="s">
        <v>347</v>
      </c>
      <c r="I3" s="16"/>
      <c r="J3" s="8" t="s">
        <v>348</v>
      </c>
      <c r="K3" s="8" t="s">
        <v>349</v>
      </c>
      <c r="L3" s="34" t="s">
        <v>401</v>
      </c>
      <c r="M3" s="8" t="s">
        <v>344</v>
      </c>
      <c r="N3" s="8" t="s">
        <v>345</v>
      </c>
      <c r="O3" s="8" t="s">
        <v>346</v>
      </c>
      <c r="P3" s="9" t="s">
        <v>347</v>
      </c>
      <c r="Q3" s="16"/>
      <c r="R3" s="8" t="s">
        <v>348</v>
      </c>
      <c r="S3" s="8" t="s">
        <v>349</v>
      </c>
      <c r="T3" s="34" t="s">
        <v>350</v>
      </c>
      <c r="U3" s="8" t="s">
        <v>344</v>
      </c>
      <c r="V3" s="8" t="s">
        <v>345</v>
      </c>
      <c r="W3" s="35" t="s">
        <v>346</v>
      </c>
      <c r="X3" s="36" t="s">
        <v>347</v>
      </c>
      <c r="Y3" s="38"/>
      <c r="Z3" s="8" t="s">
        <v>348</v>
      </c>
      <c r="AA3" s="8" t="s">
        <v>349</v>
      </c>
      <c r="AB3" s="34" t="s">
        <v>402</v>
      </c>
      <c r="AC3" s="8" t="s">
        <v>344</v>
      </c>
      <c r="AD3" s="8" t="s">
        <v>345</v>
      </c>
      <c r="AE3" s="8" t="s">
        <v>346</v>
      </c>
      <c r="AF3" s="9" t="s">
        <v>347</v>
      </c>
      <c r="AG3" s="16"/>
      <c r="AH3" s="8" t="s">
        <v>348</v>
      </c>
      <c r="AI3" s="8" t="s">
        <v>349</v>
      </c>
      <c r="AJ3" s="34" t="s">
        <v>403</v>
      </c>
      <c r="AK3" s="8" t="s">
        <v>344</v>
      </c>
      <c r="AL3" s="8" t="s">
        <v>345</v>
      </c>
      <c r="AM3" s="8" t="s">
        <v>346</v>
      </c>
      <c r="AN3" s="9" t="s">
        <v>347</v>
      </c>
      <c r="AO3" s="16"/>
      <c r="AP3" s="8" t="s">
        <v>348</v>
      </c>
      <c r="AQ3" s="8" t="s">
        <v>349</v>
      </c>
      <c r="AR3" s="34" t="s">
        <v>404</v>
      </c>
      <c r="AS3" s="8" t="s">
        <v>344</v>
      </c>
      <c r="AT3" s="8" t="s">
        <v>345</v>
      </c>
      <c r="AU3" s="8" t="s">
        <v>346</v>
      </c>
      <c r="AV3" s="9" t="s">
        <v>347</v>
      </c>
      <c r="AW3" s="16"/>
      <c r="AX3" s="8" t="s">
        <v>348</v>
      </c>
      <c r="AY3" s="8" t="s">
        <v>349</v>
      </c>
      <c r="AZ3" s="34" t="s">
        <v>405</v>
      </c>
      <c r="BA3" s="11"/>
    </row>
    <row r="4" ht="24" customHeight="1" spans="1:53">
      <c r="A4" s="15"/>
      <c r="B4" s="16"/>
      <c r="C4" s="16"/>
      <c r="D4" s="16"/>
      <c r="E4" s="16"/>
      <c r="F4" s="5"/>
      <c r="G4" s="17"/>
      <c r="H4" s="18" t="s">
        <v>352</v>
      </c>
      <c r="I4" s="18" t="s">
        <v>353</v>
      </c>
      <c r="J4" s="16"/>
      <c r="K4" s="16"/>
      <c r="L4" s="16"/>
      <c r="M4" s="16"/>
      <c r="N4" s="16"/>
      <c r="O4" s="16"/>
      <c r="P4" s="18" t="s">
        <v>352</v>
      </c>
      <c r="Q4" s="18" t="s">
        <v>353</v>
      </c>
      <c r="R4" s="16"/>
      <c r="S4" s="16"/>
      <c r="T4" s="16"/>
      <c r="U4" s="16"/>
      <c r="V4" s="16"/>
      <c r="W4" s="15"/>
      <c r="X4" s="37" t="s">
        <v>352</v>
      </c>
      <c r="Y4" s="37" t="s">
        <v>353</v>
      </c>
      <c r="Z4" s="16"/>
      <c r="AA4" s="16"/>
      <c r="AB4" s="16"/>
      <c r="AC4" s="16"/>
      <c r="AD4" s="16"/>
      <c r="AE4" s="16"/>
      <c r="AF4" s="18" t="s">
        <v>352</v>
      </c>
      <c r="AG4" s="18" t="s">
        <v>353</v>
      </c>
      <c r="AH4" s="16"/>
      <c r="AI4" s="16"/>
      <c r="AJ4" s="16"/>
      <c r="AK4" s="16"/>
      <c r="AL4" s="16"/>
      <c r="AM4" s="16"/>
      <c r="AN4" s="18" t="s">
        <v>352</v>
      </c>
      <c r="AO4" s="18" t="s">
        <v>353</v>
      </c>
      <c r="AP4" s="16"/>
      <c r="AQ4" s="16"/>
      <c r="AR4" s="16"/>
      <c r="AS4" s="16"/>
      <c r="AT4" s="16"/>
      <c r="AU4" s="16"/>
      <c r="AV4" s="18" t="s">
        <v>352</v>
      </c>
      <c r="AW4" s="18" t="s">
        <v>353</v>
      </c>
      <c r="AX4" s="16"/>
      <c r="AY4" s="16"/>
      <c r="AZ4" s="16"/>
      <c r="BA4" s="15"/>
    </row>
    <row r="5" ht="30.75" customHeight="1" spans="1:53">
      <c r="A5" s="19" t="s">
        <v>82</v>
      </c>
      <c r="B5" s="20" t="s">
        <v>83</v>
      </c>
      <c r="C5" s="5"/>
      <c r="D5" s="16"/>
      <c r="E5" s="21">
        <f t="shared" ref="E5:K5" si="0">SUM(E6,E9)</f>
        <v>0</v>
      </c>
      <c r="F5" s="21">
        <f t="shared" si="0"/>
        <v>0</v>
      </c>
      <c r="G5" s="22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5">
        <f t="shared" ref="L5:L91" si="1">SUM(E5:H5,J5:K5)</f>
        <v>0</v>
      </c>
      <c r="M5" s="21">
        <f t="shared" ref="M5:S5" si="2">SUM(M6,M9)</f>
        <v>0</v>
      </c>
      <c r="N5" s="21">
        <f t="shared" si="2"/>
        <v>7162.52986461375</v>
      </c>
      <c r="O5" s="21">
        <f t="shared" si="2"/>
        <v>0</v>
      </c>
      <c r="P5" s="21">
        <f t="shared" si="2"/>
        <v>130828.577117069</v>
      </c>
      <c r="Q5" s="21">
        <f t="shared" si="2"/>
        <v>0</v>
      </c>
      <c r="R5" s="21">
        <f t="shared" si="2"/>
        <v>0</v>
      </c>
      <c r="S5" s="21">
        <f t="shared" si="2"/>
        <v>0</v>
      </c>
      <c r="T5" s="25">
        <f t="shared" ref="T5:T91" si="3">SUM(M5:P5,R5:S5)</f>
        <v>137991.106981683</v>
      </c>
      <c r="U5" s="21">
        <f t="shared" ref="U5:AA5" si="4">SUM(U6,U9)</f>
        <v>26546.3233342182</v>
      </c>
      <c r="V5" s="21">
        <f t="shared" si="4"/>
        <v>0</v>
      </c>
      <c r="W5" s="21">
        <f t="shared" si="4"/>
        <v>3318.29041677728</v>
      </c>
      <c r="X5" s="21">
        <f t="shared" si="4"/>
        <v>1260950.35837536</v>
      </c>
      <c r="Y5" s="21">
        <f t="shared" si="4"/>
        <v>0</v>
      </c>
      <c r="Z5" s="21">
        <f t="shared" si="4"/>
        <v>0</v>
      </c>
      <c r="AA5" s="21">
        <f t="shared" si="4"/>
        <v>0</v>
      </c>
      <c r="AB5" s="25">
        <f t="shared" ref="AB5:AB91" si="5">SUM(U5:X5,Z5:AA5)</f>
        <v>1290814.97212636</v>
      </c>
      <c r="AC5" s="21">
        <f t="shared" ref="AC5:AI5" si="6">SUM(AC6,AC9)</f>
        <v>26546.3233342182</v>
      </c>
      <c r="AD5" s="21">
        <f t="shared" si="6"/>
        <v>0</v>
      </c>
      <c r="AE5" s="21">
        <f t="shared" si="6"/>
        <v>242455.800416777</v>
      </c>
      <c r="AF5" s="21">
        <f t="shared" si="6"/>
        <v>1329970.79904433</v>
      </c>
      <c r="AG5" s="21">
        <f t="shared" si="6"/>
        <v>0</v>
      </c>
      <c r="AH5" s="21">
        <f t="shared" si="6"/>
        <v>0</v>
      </c>
      <c r="AI5" s="21">
        <f t="shared" si="6"/>
        <v>0</v>
      </c>
      <c r="AJ5" s="25">
        <f t="shared" ref="AJ5:AJ91" si="7">SUM(AC5:AF5,AH5:AI5)</f>
        <v>1598972.92279533</v>
      </c>
      <c r="AK5" s="21">
        <f t="shared" ref="AK5:AQ5" si="8">SUM(AK6,AK9)</f>
        <v>0</v>
      </c>
      <c r="AL5" s="21">
        <f t="shared" si="8"/>
        <v>0</v>
      </c>
      <c r="AM5" s="21">
        <f t="shared" si="8"/>
        <v>0</v>
      </c>
      <c r="AN5" s="21">
        <f t="shared" si="8"/>
        <v>0</v>
      </c>
      <c r="AO5" s="21">
        <f t="shared" si="8"/>
        <v>0</v>
      </c>
      <c r="AP5" s="21">
        <f t="shared" si="8"/>
        <v>0</v>
      </c>
      <c r="AQ5" s="21">
        <f t="shared" si="8"/>
        <v>0</v>
      </c>
      <c r="AR5" s="25">
        <f t="shared" ref="AR5:AR91" si="9">SUM(AK5:AN5,AP5:AQ5)</f>
        <v>0</v>
      </c>
      <c r="AS5" s="21">
        <f t="shared" ref="AS5:AY5" si="10">SUM(AS6,AS9)</f>
        <v>0</v>
      </c>
      <c r="AT5" s="21">
        <f t="shared" si="10"/>
        <v>0</v>
      </c>
      <c r="AU5" s="21">
        <f t="shared" si="10"/>
        <v>0</v>
      </c>
      <c r="AV5" s="21">
        <f t="shared" si="10"/>
        <v>0</v>
      </c>
      <c r="AW5" s="21">
        <f t="shared" si="10"/>
        <v>0</v>
      </c>
      <c r="AX5" s="21">
        <f t="shared" si="10"/>
        <v>0</v>
      </c>
      <c r="AY5" s="21">
        <f t="shared" si="10"/>
        <v>0</v>
      </c>
      <c r="AZ5" s="25">
        <f t="shared" ref="AZ5:AZ91" si="11">SUM(AS5:AV5,AX5:AY5)</f>
        <v>0</v>
      </c>
      <c r="BA5" s="21">
        <f t="shared" ref="BA5:BA91" si="12">SUM(AZ5,AR5,AJ5,AB5,T5,L5)</f>
        <v>3027779.00190337</v>
      </c>
    </row>
    <row r="6" ht="30.75" customHeight="1" spans="1:53">
      <c r="A6" s="23" t="s">
        <v>87</v>
      </c>
      <c r="B6" s="24" t="s">
        <v>88</v>
      </c>
      <c r="C6" s="5"/>
      <c r="D6" s="16"/>
      <c r="E6" s="25">
        <f t="shared" ref="E6:K6" si="13">SUM(E7:E8)</f>
        <v>0</v>
      </c>
      <c r="F6" s="25">
        <f t="shared" si="13"/>
        <v>0</v>
      </c>
      <c r="G6" s="25">
        <f t="shared" si="13"/>
        <v>0</v>
      </c>
      <c r="H6" s="25">
        <f t="shared" si="13"/>
        <v>0</v>
      </c>
      <c r="I6" s="25">
        <f t="shared" si="13"/>
        <v>0</v>
      </c>
      <c r="J6" s="25">
        <f t="shared" si="13"/>
        <v>0</v>
      </c>
      <c r="K6" s="25">
        <f t="shared" si="13"/>
        <v>0</v>
      </c>
      <c r="L6" s="25">
        <f t="shared" si="1"/>
        <v>0</v>
      </c>
      <c r="M6" s="25">
        <f t="shared" ref="M6:S6" si="14">SUM(M7:M8)</f>
        <v>0</v>
      </c>
      <c r="N6" s="25">
        <f t="shared" si="14"/>
        <v>0</v>
      </c>
      <c r="O6" s="25">
        <f t="shared" si="14"/>
        <v>0</v>
      </c>
      <c r="P6" s="25">
        <f t="shared" si="14"/>
        <v>66365.8083355455</v>
      </c>
      <c r="Q6" s="25">
        <f t="shared" si="14"/>
        <v>0</v>
      </c>
      <c r="R6" s="25">
        <f t="shared" si="14"/>
        <v>0</v>
      </c>
      <c r="S6" s="25">
        <f t="shared" si="14"/>
        <v>0</v>
      </c>
      <c r="T6" s="25">
        <f t="shared" si="3"/>
        <v>66365.8083355455</v>
      </c>
      <c r="U6" s="25">
        <f t="shared" ref="U6:AA6" si="15">SUM(U7:U8)</f>
        <v>0</v>
      </c>
      <c r="V6" s="25">
        <f t="shared" si="15"/>
        <v>0</v>
      </c>
      <c r="W6" s="25">
        <f t="shared" si="15"/>
        <v>0</v>
      </c>
      <c r="X6" s="25">
        <f t="shared" si="15"/>
        <v>995487.125033183</v>
      </c>
      <c r="Y6" s="25">
        <f t="shared" si="15"/>
        <v>0</v>
      </c>
      <c r="Z6" s="25">
        <f t="shared" si="15"/>
        <v>0</v>
      </c>
      <c r="AA6" s="25">
        <f t="shared" si="15"/>
        <v>0</v>
      </c>
      <c r="AB6" s="25">
        <f t="shared" si="5"/>
        <v>995487.125033183</v>
      </c>
      <c r="AC6" s="25">
        <f t="shared" ref="AC6:AI6" si="16">SUM(AC7:AC8)</f>
        <v>0</v>
      </c>
      <c r="AD6" s="25">
        <f t="shared" si="16"/>
        <v>0</v>
      </c>
      <c r="AE6" s="25">
        <f t="shared" si="16"/>
        <v>239137.51</v>
      </c>
      <c r="AF6" s="25">
        <f t="shared" si="16"/>
        <v>1104327.05070348</v>
      </c>
      <c r="AG6" s="25">
        <f t="shared" si="16"/>
        <v>0</v>
      </c>
      <c r="AH6" s="25">
        <f t="shared" si="16"/>
        <v>0</v>
      </c>
      <c r="AI6" s="25">
        <f t="shared" si="16"/>
        <v>0</v>
      </c>
      <c r="AJ6" s="25">
        <f t="shared" si="7"/>
        <v>1343464.56070348</v>
      </c>
      <c r="AK6" s="25">
        <f t="shared" ref="AK6:AQ6" si="17">SUM(AK7:AK8)</f>
        <v>0</v>
      </c>
      <c r="AL6" s="25">
        <f t="shared" si="17"/>
        <v>0</v>
      </c>
      <c r="AM6" s="25">
        <f t="shared" si="17"/>
        <v>0</v>
      </c>
      <c r="AN6" s="25">
        <f t="shared" si="17"/>
        <v>0</v>
      </c>
      <c r="AO6" s="25">
        <f t="shared" si="17"/>
        <v>0</v>
      </c>
      <c r="AP6" s="25">
        <f t="shared" si="17"/>
        <v>0</v>
      </c>
      <c r="AQ6" s="25">
        <f t="shared" si="17"/>
        <v>0</v>
      </c>
      <c r="AR6" s="25">
        <f t="shared" si="9"/>
        <v>0</v>
      </c>
      <c r="AS6" s="25">
        <f t="shared" ref="AS6:AY6" si="18">SUM(AS7:AS8)</f>
        <v>0</v>
      </c>
      <c r="AT6" s="25">
        <f t="shared" si="18"/>
        <v>0</v>
      </c>
      <c r="AU6" s="25">
        <f t="shared" si="18"/>
        <v>0</v>
      </c>
      <c r="AV6" s="25">
        <f t="shared" si="18"/>
        <v>0</v>
      </c>
      <c r="AW6" s="25">
        <f t="shared" si="18"/>
        <v>0</v>
      </c>
      <c r="AX6" s="25">
        <f t="shared" si="18"/>
        <v>0</v>
      </c>
      <c r="AY6" s="25">
        <f t="shared" si="18"/>
        <v>0</v>
      </c>
      <c r="AZ6" s="25">
        <f t="shared" si="11"/>
        <v>0</v>
      </c>
      <c r="BA6" s="25">
        <f t="shared" si="12"/>
        <v>2405317.49407221</v>
      </c>
    </row>
    <row r="7" ht="30.75" customHeight="1" spans="1:53">
      <c r="A7" s="26" t="s">
        <v>91</v>
      </c>
      <c r="B7" s="27" t="s">
        <v>92</v>
      </c>
      <c r="C7" s="27"/>
      <c r="D7" s="27" t="s">
        <v>93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5">
        <f t="shared" si="1"/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5">
        <f t="shared" si="3"/>
        <v>0</v>
      </c>
      <c r="U7" s="28">
        <v>0</v>
      </c>
      <c r="V7" s="28">
        <v>0</v>
      </c>
      <c r="W7" s="28">
        <v>0</v>
      </c>
      <c r="X7" s="28">
        <v>730023.891691001</v>
      </c>
      <c r="Y7" s="28">
        <v>0</v>
      </c>
      <c r="Z7" s="28">
        <v>0</v>
      </c>
      <c r="AA7" s="28">
        <v>0</v>
      </c>
      <c r="AB7" s="25">
        <f t="shared" si="5"/>
        <v>730023.891691001</v>
      </c>
      <c r="AC7" s="28">
        <v>0</v>
      </c>
      <c r="AD7" s="28">
        <v>0</v>
      </c>
      <c r="AE7" s="28">
        <v>239137.51</v>
      </c>
      <c r="AF7" s="28">
        <v>623838.598354128</v>
      </c>
      <c r="AG7" s="28">
        <v>0</v>
      </c>
      <c r="AH7" s="28">
        <v>0</v>
      </c>
      <c r="AI7" s="28">
        <v>0</v>
      </c>
      <c r="AJ7" s="25">
        <f t="shared" si="7"/>
        <v>862976.108354128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5">
        <f t="shared" si="9"/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5">
        <f t="shared" si="11"/>
        <v>0</v>
      </c>
      <c r="BA7" s="28">
        <f t="shared" si="12"/>
        <v>1593000.00004513</v>
      </c>
    </row>
    <row r="8" ht="30.75" customHeight="1" spans="1:53">
      <c r="A8" s="29" t="s">
        <v>94</v>
      </c>
      <c r="B8" s="30" t="s">
        <v>95</v>
      </c>
      <c r="C8" s="31"/>
      <c r="D8" s="30" t="s">
        <v>96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5">
        <f t="shared" si="1"/>
        <v>0</v>
      </c>
      <c r="M8" s="28">
        <v>0</v>
      </c>
      <c r="N8" s="28">
        <v>0</v>
      </c>
      <c r="O8" s="28">
        <v>0</v>
      </c>
      <c r="P8" s="28">
        <v>66365.8083355455</v>
      </c>
      <c r="Q8" s="28">
        <v>0</v>
      </c>
      <c r="R8" s="28">
        <v>0</v>
      </c>
      <c r="S8" s="28">
        <v>0</v>
      </c>
      <c r="T8" s="25">
        <f t="shared" si="3"/>
        <v>66365.8083355455</v>
      </c>
      <c r="U8" s="28">
        <v>0</v>
      </c>
      <c r="V8" s="28">
        <v>0</v>
      </c>
      <c r="W8" s="28">
        <v>0</v>
      </c>
      <c r="X8" s="28">
        <v>265463.233342182</v>
      </c>
      <c r="Y8" s="28">
        <v>0</v>
      </c>
      <c r="Z8" s="28">
        <v>0</v>
      </c>
      <c r="AA8" s="28">
        <v>0</v>
      </c>
      <c r="AB8" s="25">
        <f t="shared" si="5"/>
        <v>265463.233342182</v>
      </c>
      <c r="AC8" s="28">
        <v>0</v>
      </c>
      <c r="AD8" s="28">
        <v>0</v>
      </c>
      <c r="AE8" s="28">
        <v>0</v>
      </c>
      <c r="AF8" s="28">
        <v>480488.45234935</v>
      </c>
      <c r="AG8" s="28">
        <v>0</v>
      </c>
      <c r="AH8" s="28">
        <v>0</v>
      </c>
      <c r="AI8" s="28">
        <v>0</v>
      </c>
      <c r="AJ8" s="25">
        <f t="shared" si="7"/>
        <v>480488.45234935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5">
        <f t="shared" si="9"/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5">
        <f t="shared" si="11"/>
        <v>0</v>
      </c>
      <c r="BA8" s="28">
        <f t="shared" si="12"/>
        <v>812317.494027077</v>
      </c>
    </row>
    <row r="9" ht="30.75" customHeight="1" spans="1:53">
      <c r="A9" s="23" t="s">
        <v>97</v>
      </c>
      <c r="B9" s="32" t="s">
        <v>98</v>
      </c>
      <c r="C9" s="33"/>
      <c r="D9" s="16"/>
      <c r="E9" s="25">
        <f t="shared" ref="E9:K9" si="19">SUM(E10:E11)</f>
        <v>0</v>
      </c>
      <c r="F9" s="25">
        <f t="shared" si="19"/>
        <v>0</v>
      </c>
      <c r="G9" s="25">
        <f t="shared" si="19"/>
        <v>0</v>
      </c>
      <c r="H9" s="25">
        <f t="shared" si="19"/>
        <v>0</v>
      </c>
      <c r="I9" s="25">
        <f t="shared" si="19"/>
        <v>0</v>
      </c>
      <c r="J9" s="25">
        <f t="shared" si="19"/>
        <v>0</v>
      </c>
      <c r="K9" s="25">
        <f t="shared" si="19"/>
        <v>0</v>
      </c>
      <c r="L9" s="25">
        <f t="shared" si="1"/>
        <v>0</v>
      </c>
      <c r="M9" s="25">
        <f t="shared" ref="M9:S9" si="20">SUM(M10:M11)</f>
        <v>0</v>
      </c>
      <c r="N9" s="25">
        <f t="shared" si="20"/>
        <v>7162.52986461375</v>
      </c>
      <c r="O9" s="25">
        <f t="shared" si="20"/>
        <v>0</v>
      </c>
      <c r="P9" s="25">
        <f t="shared" si="20"/>
        <v>64462.7687815238</v>
      </c>
      <c r="Q9" s="25">
        <f t="shared" si="20"/>
        <v>0</v>
      </c>
      <c r="R9" s="25">
        <f t="shared" si="20"/>
        <v>0</v>
      </c>
      <c r="S9" s="25">
        <f t="shared" si="20"/>
        <v>0</v>
      </c>
      <c r="T9" s="25">
        <f t="shared" si="3"/>
        <v>71625.2986461375</v>
      </c>
      <c r="U9" s="25">
        <f t="shared" ref="U9:AA9" si="21">SUM(U10:U11)</f>
        <v>26546.3233342182</v>
      </c>
      <c r="V9" s="25">
        <f t="shared" si="21"/>
        <v>0</v>
      </c>
      <c r="W9" s="25">
        <f t="shared" si="21"/>
        <v>3318.29041677728</v>
      </c>
      <c r="X9" s="25">
        <f t="shared" si="21"/>
        <v>265463.233342182</v>
      </c>
      <c r="Y9" s="25">
        <f t="shared" si="21"/>
        <v>0</v>
      </c>
      <c r="Z9" s="25">
        <f t="shared" si="21"/>
        <v>0</v>
      </c>
      <c r="AA9" s="25">
        <f t="shared" si="21"/>
        <v>0</v>
      </c>
      <c r="AB9" s="25">
        <f t="shared" si="5"/>
        <v>295327.847093178</v>
      </c>
      <c r="AC9" s="25">
        <f t="shared" ref="AC9:AI9" si="22">SUM(AC10:AC11)</f>
        <v>26546.3233342182</v>
      </c>
      <c r="AD9" s="25">
        <f t="shared" si="22"/>
        <v>0</v>
      </c>
      <c r="AE9" s="25">
        <f t="shared" si="22"/>
        <v>3318.29041677728</v>
      </c>
      <c r="AF9" s="25">
        <f t="shared" si="22"/>
        <v>225643.748340855</v>
      </c>
      <c r="AG9" s="25">
        <f t="shared" si="22"/>
        <v>0</v>
      </c>
      <c r="AH9" s="25">
        <f t="shared" si="22"/>
        <v>0</v>
      </c>
      <c r="AI9" s="25">
        <f t="shared" si="22"/>
        <v>0</v>
      </c>
      <c r="AJ9" s="25">
        <f t="shared" si="7"/>
        <v>255508.36209185</v>
      </c>
      <c r="AK9" s="25">
        <f t="shared" ref="AK9:AQ9" si="23">SUM(AK10:AK11)</f>
        <v>0</v>
      </c>
      <c r="AL9" s="25">
        <f t="shared" si="23"/>
        <v>0</v>
      </c>
      <c r="AM9" s="25">
        <f t="shared" si="23"/>
        <v>0</v>
      </c>
      <c r="AN9" s="25">
        <f t="shared" si="23"/>
        <v>0</v>
      </c>
      <c r="AO9" s="25">
        <f t="shared" si="23"/>
        <v>0</v>
      </c>
      <c r="AP9" s="25">
        <f t="shared" si="23"/>
        <v>0</v>
      </c>
      <c r="AQ9" s="25">
        <f t="shared" si="23"/>
        <v>0</v>
      </c>
      <c r="AR9" s="25">
        <f t="shared" si="9"/>
        <v>0</v>
      </c>
      <c r="AS9" s="25">
        <f t="shared" ref="AS9:AY9" si="24">SUM(AS10:AS11)</f>
        <v>0</v>
      </c>
      <c r="AT9" s="25">
        <f t="shared" si="24"/>
        <v>0</v>
      </c>
      <c r="AU9" s="25">
        <f t="shared" si="24"/>
        <v>0</v>
      </c>
      <c r="AV9" s="25">
        <f t="shared" si="24"/>
        <v>0</v>
      </c>
      <c r="AW9" s="25">
        <f t="shared" si="24"/>
        <v>0</v>
      </c>
      <c r="AX9" s="25">
        <f t="shared" si="24"/>
        <v>0</v>
      </c>
      <c r="AY9" s="25">
        <f t="shared" si="24"/>
        <v>0</v>
      </c>
      <c r="AZ9" s="25">
        <f t="shared" si="11"/>
        <v>0</v>
      </c>
      <c r="BA9" s="25">
        <f t="shared" si="12"/>
        <v>622461.507831165</v>
      </c>
    </row>
    <row r="10" ht="30.75" customHeight="1" spans="1:53">
      <c r="A10" s="29" t="s">
        <v>101</v>
      </c>
      <c r="B10" s="30" t="s">
        <v>102</v>
      </c>
      <c r="C10" s="31"/>
      <c r="D10" s="30" t="s">
        <v>96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5">
        <f t="shared" si="1"/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5">
        <f t="shared" si="3"/>
        <v>0</v>
      </c>
      <c r="U10" s="28">
        <v>26546.3233342182</v>
      </c>
      <c r="V10" s="28">
        <v>0</v>
      </c>
      <c r="W10" s="28">
        <v>3318.29041677728</v>
      </c>
      <c r="X10" s="28">
        <v>265463.233342182</v>
      </c>
      <c r="Y10" s="28">
        <v>0</v>
      </c>
      <c r="Z10" s="28">
        <v>0</v>
      </c>
      <c r="AA10" s="28">
        <v>0</v>
      </c>
      <c r="AB10" s="25">
        <f t="shared" si="5"/>
        <v>295327.847093178</v>
      </c>
      <c r="AC10" s="28">
        <v>26546.3233342182</v>
      </c>
      <c r="AD10" s="28">
        <v>0</v>
      </c>
      <c r="AE10" s="28">
        <v>3318.29041677728</v>
      </c>
      <c r="AF10" s="28">
        <v>225643.748340855</v>
      </c>
      <c r="AG10" s="28">
        <v>0</v>
      </c>
      <c r="AH10" s="28">
        <v>0</v>
      </c>
      <c r="AI10" s="28">
        <v>0</v>
      </c>
      <c r="AJ10" s="25">
        <f t="shared" si="7"/>
        <v>255508.36209185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5">
        <f t="shared" si="9"/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5">
        <f t="shared" si="11"/>
        <v>0</v>
      </c>
      <c r="BA10" s="28">
        <f t="shared" si="12"/>
        <v>550836.209185028</v>
      </c>
    </row>
    <row r="11" ht="30.75" customHeight="1" spans="1:53">
      <c r="A11" s="29" t="s">
        <v>103</v>
      </c>
      <c r="B11" s="30" t="s">
        <v>104</v>
      </c>
      <c r="C11" s="31" t="s">
        <v>355</v>
      </c>
      <c r="D11" s="30" t="s">
        <v>105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5">
        <f t="shared" si="1"/>
        <v>0</v>
      </c>
      <c r="M11" s="28">
        <v>0</v>
      </c>
      <c r="N11" s="28">
        <v>7162.52986461375</v>
      </c>
      <c r="O11" s="28">
        <v>0</v>
      </c>
      <c r="P11" s="28">
        <v>64462.7687815238</v>
      </c>
      <c r="Q11" s="28">
        <v>0</v>
      </c>
      <c r="R11" s="28">
        <v>0</v>
      </c>
      <c r="S11" s="28">
        <v>0</v>
      </c>
      <c r="T11" s="25">
        <f t="shared" si="3"/>
        <v>71625.2986461375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5">
        <f t="shared" si="5"/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5">
        <f t="shared" si="7"/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5">
        <f t="shared" si="9"/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5">
        <f t="shared" si="11"/>
        <v>0</v>
      </c>
      <c r="BA11" s="28">
        <f t="shared" si="12"/>
        <v>71625.2986461375</v>
      </c>
    </row>
    <row r="12" ht="30.75" customHeight="1" spans="1:53">
      <c r="A12" s="19" t="s">
        <v>106</v>
      </c>
      <c r="B12" s="20" t="s">
        <v>107</v>
      </c>
      <c r="C12" s="5"/>
      <c r="D12" s="16"/>
      <c r="E12" s="21">
        <f t="shared" ref="E12:K12" si="25">SUM(E13,E16)</f>
        <v>0</v>
      </c>
      <c r="F12" s="21">
        <f t="shared" si="25"/>
        <v>0</v>
      </c>
      <c r="G12" s="21">
        <f t="shared" si="25"/>
        <v>0</v>
      </c>
      <c r="H12" s="21">
        <f t="shared" si="25"/>
        <v>0</v>
      </c>
      <c r="I12" s="21">
        <f t="shared" si="25"/>
        <v>0</v>
      </c>
      <c r="J12" s="21">
        <f t="shared" si="25"/>
        <v>0</v>
      </c>
      <c r="K12" s="21">
        <f t="shared" si="25"/>
        <v>0</v>
      </c>
      <c r="L12" s="25">
        <f t="shared" si="1"/>
        <v>0</v>
      </c>
      <c r="M12" s="21">
        <f t="shared" ref="M12:S12" si="26">SUM(M13,M16)</f>
        <v>0</v>
      </c>
      <c r="N12" s="21">
        <f t="shared" si="26"/>
        <v>0</v>
      </c>
      <c r="O12" s="21">
        <f t="shared" si="26"/>
        <v>0</v>
      </c>
      <c r="P12" s="21">
        <f t="shared" si="26"/>
        <v>273599.68144412</v>
      </c>
      <c r="Q12" s="21">
        <f t="shared" si="26"/>
        <v>0</v>
      </c>
      <c r="R12" s="21">
        <f t="shared" si="26"/>
        <v>0</v>
      </c>
      <c r="S12" s="21">
        <f t="shared" si="26"/>
        <v>0</v>
      </c>
      <c r="T12" s="25">
        <f t="shared" si="3"/>
        <v>273599.68144412</v>
      </c>
      <c r="U12" s="21">
        <f t="shared" ref="U12:AA12" si="27">SUM(U13,U16)</f>
        <v>0</v>
      </c>
      <c r="V12" s="21">
        <f t="shared" si="27"/>
        <v>0</v>
      </c>
      <c r="W12" s="21">
        <f t="shared" si="27"/>
        <v>0</v>
      </c>
      <c r="X12" s="21">
        <f t="shared" si="27"/>
        <v>0</v>
      </c>
      <c r="Y12" s="21">
        <f t="shared" si="27"/>
        <v>0</v>
      </c>
      <c r="Z12" s="21">
        <f t="shared" si="27"/>
        <v>0</v>
      </c>
      <c r="AA12" s="21">
        <f t="shared" si="27"/>
        <v>0</v>
      </c>
      <c r="AB12" s="25">
        <f t="shared" si="5"/>
        <v>0</v>
      </c>
      <c r="AC12" s="21">
        <f t="shared" ref="AC12:AI12" si="28">SUM(AC13,AC16)</f>
        <v>26546.3233342182</v>
      </c>
      <c r="AD12" s="21">
        <f t="shared" si="28"/>
        <v>0</v>
      </c>
      <c r="AE12" s="21">
        <f t="shared" si="28"/>
        <v>26546.3233342182</v>
      </c>
      <c r="AF12" s="21">
        <f t="shared" si="28"/>
        <v>265463.233342182</v>
      </c>
      <c r="AG12" s="21">
        <f t="shared" si="28"/>
        <v>0</v>
      </c>
      <c r="AH12" s="21">
        <f t="shared" si="28"/>
        <v>0</v>
      </c>
      <c r="AI12" s="21">
        <f t="shared" si="28"/>
        <v>0</v>
      </c>
      <c r="AJ12" s="25">
        <f t="shared" si="7"/>
        <v>318555.880010619</v>
      </c>
      <c r="AK12" s="21">
        <f t="shared" ref="AK12:AQ12" si="29">SUM(AK13,AK16)</f>
        <v>106185.293336873</v>
      </c>
      <c r="AL12" s="21">
        <f t="shared" si="29"/>
        <v>0</v>
      </c>
      <c r="AM12" s="21">
        <f t="shared" si="29"/>
        <v>212370.586673746</v>
      </c>
      <c r="AN12" s="21">
        <f t="shared" si="29"/>
        <v>623838.598354128</v>
      </c>
      <c r="AO12" s="21">
        <f t="shared" si="29"/>
        <v>0</v>
      </c>
      <c r="AP12" s="21">
        <f t="shared" si="29"/>
        <v>0</v>
      </c>
      <c r="AQ12" s="21">
        <f t="shared" si="29"/>
        <v>0</v>
      </c>
      <c r="AR12" s="25">
        <f t="shared" si="9"/>
        <v>942394.478364747</v>
      </c>
      <c r="AS12" s="21">
        <f t="shared" ref="AS12:AY12" si="30">SUM(AS13,AS16)</f>
        <v>26546.3233342182</v>
      </c>
      <c r="AT12" s="21">
        <f t="shared" si="30"/>
        <v>0</v>
      </c>
      <c r="AU12" s="21">
        <f t="shared" si="30"/>
        <v>132731.616671091</v>
      </c>
      <c r="AV12" s="21">
        <f t="shared" si="30"/>
        <v>331829.041677728</v>
      </c>
      <c r="AW12" s="21">
        <f t="shared" si="30"/>
        <v>0</v>
      </c>
      <c r="AX12" s="21">
        <f t="shared" si="30"/>
        <v>0</v>
      </c>
      <c r="AY12" s="21">
        <f t="shared" si="30"/>
        <v>0</v>
      </c>
      <c r="AZ12" s="25">
        <f t="shared" si="11"/>
        <v>491106.981683037</v>
      </c>
      <c r="BA12" s="21">
        <f t="shared" si="12"/>
        <v>2025657.02150252</v>
      </c>
    </row>
    <row r="13" ht="30.75" customHeight="1" spans="1:53">
      <c r="A13" s="23" t="s">
        <v>110</v>
      </c>
      <c r="B13" s="24" t="s">
        <v>111</v>
      </c>
      <c r="C13" s="5"/>
      <c r="D13" s="16"/>
      <c r="E13" s="25">
        <f t="shared" ref="E13:K13" si="31">SUM(E14:E15)</f>
        <v>0</v>
      </c>
      <c r="F13" s="25">
        <f t="shared" si="31"/>
        <v>0</v>
      </c>
      <c r="G13" s="25">
        <f t="shared" si="31"/>
        <v>0</v>
      </c>
      <c r="H13" s="25">
        <f t="shared" si="31"/>
        <v>0</v>
      </c>
      <c r="I13" s="25">
        <f t="shared" si="31"/>
        <v>0</v>
      </c>
      <c r="J13" s="25">
        <f t="shared" si="31"/>
        <v>0</v>
      </c>
      <c r="K13" s="25">
        <f t="shared" si="31"/>
        <v>0</v>
      </c>
      <c r="L13" s="25">
        <f t="shared" si="1"/>
        <v>0</v>
      </c>
      <c r="M13" s="25">
        <f t="shared" ref="M13:S13" si="32">SUM(M14:M15)</f>
        <v>0</v>
      </c>
      <c r="N13" s="25">
        <f t="shared" si="32"/>
        <v>0</v>
      </c>
      <c r="O13" s="25">
        <f t="shared" si="32"/>
        <v>0</v>
      </c>
      <c r="P13" s="25">
        <f t="shared" si="32"/>
        <v>273599.68144412</v>
      </c>
      <c r="Q13" s="25">
        <f t="shared" si="32"/>
        <v>0</v>
      </c>
      <c r="R13" s="25">
        <f t="shared" si="32"/>
        <v>0</v>
      </c>
      <c r="S13" s="25">
        <f t="shared" si="32"/>
        <v>0</v>
      </c>
      <c r="T13" s="25">
        <f t="shared" si="3"/>
        <v>273599.68144412</v>
      </c>
      <c r="U13" s="25">
        <f t="shared" ref="U13:AA13" si="33">SUM(U14:U15)</f>
        <v>0</v>
      </c>
      <c r="V13" s="25">
        <f t="shared" si="33"/>
        <v>0</v>
      </c>
      <c r="W13" s="25">
        <f t="shared" si="33"/>
        <v>0</v>
      </c>
      <c r="X13" s="25">
        <f t="shared" si="33"/>
        <v>0</v>
      </c>
      <c r="Y13" s="25">
        <f t="shared" si="33"/>
        <v>0</v>
      </c>
      <c r="Z13" s="25">
        <f t="shared" si="33"/>
        <v>0</v>
      </c>
      <c r="AA13" s="25">
        <f t="shared" si="33"/>
        <v>0</v>
      </c>
      <c r="AB13" s="25">
        <f t="shared" si="5"/>
        <v>0</v>
      </c>
      <c r="AC13" s="25">
        <f t="shared" ref="AC13:AI13" si="34">SUM(AC14:AC15)</f>
        <v>26546.3233342182</v>
      </c>
      <c r="AD13" s="25">
        <f t="shared" si="34"/>
        <v>0</v>
      </c>
      <c r="AE13" s="25">
        <f t="shared" si="34"/>
        <v>26546.3233342182</v>
      </c>
      <c r="AF13" s="25">
        <f t="shared" si="34"/>
        <v>265463.233342182</v>
      </c>
      <c r="AG13" s="25">
        <f t="shared" si="34"/>
        <v>0</v>
      </c>
      <c r="AH13" s="25">
        <f t="shared" si="34"/>
        <v>0</v>
      </c>
      <c r="AI13" s="25">
        <f t="shared" si="34"/>
        <v>0</v>
      </c>
      <c r="AJ13" s="25">
        <f t="shared" si="7"/>
        <v>318555.880010619</v>
      </c>
      <c r="AK13" s="25">
        <f t="shared" ref="AK13:AQ13" si="35">SUM(AK14:AK15)</f>
        <v>39819.4850013273</v>
      </c>
      <c r="AL13" s="25">
        <f t="shared" si="35"/>
        <v>0</v>
      </c>
      <c r="AM13" s="25">
        <f t="shared" si="35"/>
        <v>13273.1616671091</v>
      </c>
      <c r="AN13" s="25">
        <f t="shared" si="35"/>
        <v>292009.5566764</v>
      </c>
      <c r="AO13" s="25">
        <f t="shared" si="35"/>
        <v>0</v>
      </c>
      <c r="AP13" s="25">
        <f t="shared" si="35"/>
        <v>0</v>
      </c>
      <c r="AQ13" s="25">
        <f t="shared" si="35"/>
        <v>0</v>
      </c>
      <c r="AR13" s="25">
        <f t="shared" si="9"/>
        <v>345102.203344837</v>
      </c>
      <c r="AS13" s="25">
        <f t="shared" ref="AS13:AY13" si="36">SUM(AS14:AS15)</f>
        <v>0</v>
      </c>
      <c r="AT13" s="25">
        <f t="shared" si="36"/>
        <v>0</v>
      </c>
      <c r="AU13" s="25">
        <f t="shared" si="36"/>
        <v>0</v>
      </c>
      <c r="AV13" s="25">
        <f t="shared" si="36"/>
        <v>0</v>
      </c>
      <c r="AW13" s="25">
        <f t="shared" si="36"/>
        <v>0</v>
      </c>
      <c r="AX13" s="25">
        <f t="shared" si="36"/>
        <v>0</v>
      </c>
      <c r="AY13" s="25">
        <f t="shared" si="36"/>
        <v>0</v>
      </c>
      <c r="AZ13" s="25">
        <f t="shared" si="11"/>
        <v>0</v>
      </c>
      <c r="BA13" s="25">
        <f t="shared" si="12"/>
        <v>937257.764799575</v>
      </c>
    </row>
    <row r="14" ht="30.75" customHeight="1" spans="1:53">
      <c r="A14" s="29" t="s">
        <v>114</v>
      </c>
      <c r="B14" s="30" t="s">
        <v>115</v>
      </c>
      <c r="C14" s="31"/>
      <c r="D14" s="30" t="s">
        <v>116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5">
        <f t="shared" si="1"/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5">
        <f t="shared" si="3"/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5">
        <f t="shared" si="5"/>
        <v>0</v>
      </c>
      <c r="AC14" s="28">
        <v>26546.3233342182</v>
      </c>
      <c r="AD14" s="28">
        <v>0</v>
      </c>
      <c r="AE14" s="28">
        <v>26546.3233342182</v>
      </c>
      <c r="AF14" s="28">
        <v>265463.233342182</v>
      </c>
      <c r="AG14" s="28">
        <v>0</v>
      </c>
      <c r="AH14" s="28">
        <v>0</v>
      </c>
      <c r="AI14" s="28">
        <v>0</v>
      </c>
      <c r="AJ14" s="25">
        <f t="shared" si="7"/>
        <v>318555.880010619</v>
      </c>
      <c r="AK14" s="28">
        <v>39819.4850013273</v>
      </c>
      <c r="AL14" s="28">
        <v>0</v>
      </c>
      <c r="AM14" s="28">
        <v>13273.1616671091</v>
      </c>
      <c r="AN14" s="28">
        <v>292009.5566764</v>
      </c>
      <c r="AO14" s="28">
        <v>0</v>
      </c>
      <c r="AP14" s="28">
        <v>0</v>
      </c>
      <c r="AQ14" s="28">
        <v>0</v>
      </c>
      <c r="AR14" s="25">
        <f t="shared" si="9"/>
        <v>345102.203344837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5">
        <f t="shared" si="11"/>
        <v>0</v>
      </c>
      <c r="BA14" s="28">
        <f t="shared" si="12"/>
        <v>663658.083355455</v>
      </c>
    </row>
    <row r="15" ht="30.75" customHeight="1" spans="1:53">
      <c r="A15" s="29" t="s">
        <v>117</v>
      </c>
      <c r="B15" s="30" t="s">
        <v>118</v>
      </c>
      <c r="C15" s="31" t="s">
        <v>356</v>
      </c>
      <c r="D15" s="30" t="s">
        <v>119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5">
        <f t="shared" si="1"/>
        <v>0</v>
      </c>
      <c r="M15" s="28">
        <v>0</v>
      </c>
      <c r="N15" s="28">
        <v>0</v>
      </c>
      <c r="O15" s="28">
        <v>0</v>
      </c>
      <c r="P15" s="28">
        <v>273599.68144412</v>
      </c>
      <c r="Q15" s="28">
        <v>0</v>
      </c>
      <c r="R15" s="28">
        <v>0</v>
      </c>
      <c r="S15" s="28">
        <v>0</v>
      </c>
      <c r="T15" s="25">
        <f t="shared" si="3"/>
        <v>273599.68144412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5">
        <f t="shared" si="5"/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5">
        <f t="shared" si="7"/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5">
        <f t="shared" si="9"/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5">
        <f t="shared" si="11"/>
        <v>0</v>
      </c>
      <c r="BA15" s="28">
        <f t="shared" si="12"/>
        <v>273599.68144412</v>
      </c>
    </row>
    <row r="16" ht="30.75" customHeight="1" spans="1:53">
      <c r="A16" s="23" t="s">
        <v>120</v>
      </c>
      <c r="B16" s="24" t="s">
        <v>121</v>
      </c>
      <c r="C16" s="5"/>
      <c r="D16" s="16"/>
      <c r="E16" s="25">
        <f t="shared" ref="E16:K16" si="37">SUM(E17)</f>
        <v>0</v>
      </c>
      <c r="F16" s="25">
        <f t="shared" si="37"/>
        <v>0</v>
      </c>
      <c r="G16" s="25">
        <f t="shared" si="37"/>
        <v>0</v>
      </c>
      <c r="H16" s="25">
        <f t="shared" si="37"/>
        <v>0</v>
      </c>
      <c r="I16" s="25">
        <f t="shared" si="37"/>
        <v>0</v>
      </c>
      <c r="J16" s="25">
        <f t="shared" si="37"/>
        <v>0</v>
      </c>
      <c r="K16" s="25">
        <f t="shared" si="37"/>
        <v>0</v>
      </c>
      <c r="L16" s="25">
        <f t="shared" si="1"/>
        <v>0</v>
      </c>
      <c r="M16" s="25">
        <f t="shared" ref="M16:S16" si="38">SUM(M17)</f>
        <v>0</v>
      </c>
      <c r="N16" s="25">
        <f t="shared" si="38"/>
        <v>0</v>
      </c>
      <c r="O16" s="25">
        <f t="shared" si="38"/>
        <v>0</v>
      </c>
      <c r="P16" s="25">
        <f t="shared" si="38"/>
        <v>0</v>
      </c>
      <c r="Q16" s="25">
        <f t="shared" si="38"/>
        <v>0</v>
      </c>
      <c r="R16" s="25">
        <f t="shared" si="38"/>
        <v>0</v>
      </c>
      <c r="S16" s="25">
        <f t="shared" si="38"/>
        <v>0</v>
      </c>
      <c r="T16" s="25">
        <f t="shared" si="3"/>
        <v>0</v>
      </c>
      <c r="U16" s="25">
        <f t="shared" ref="U16:AA16" si="39">SUM(U17)</f>
        <v>0</v>
      </c>
      <c r="V16" s="25">
        <f t="shared" si="39"/>
        <v>0</v>
      </c>
      <c r="W16" s="25">
        <f t="shared" si="39"/>
        <v>0</v>
      </c>
      <c r="X16" s="25">
        <f t="shared" si="39"/>
        <v>0</v>
      </c>
      <c r="Y16" s="25">
        <f t="shared" si="39"/>
        <v>0</v>
      </c>
      <c r="Z16" s="25">
        <f t="shared" si="39"/>
        <v>0</v>
      </c>
      <c r="AA16" s="25">
        <f t="shared" si="39"/>
        <v>0</v>
      </c>
      <c r="AB16" s="25">
        <f t="shared" si="5"/>
        <v>0</v>
      </c>
      <c r="AC16" s="25">
        <f t="shared" ref="AC16:AI16" si="40">SUM(AC17)</f>
        <v>0</v>
      </c>
      <c r="AD16" s="25">
        <f t="shared" si="40"/>
        <v>0</v>
      </c>
      <c r="AE16" s="25">
        <f t="shared" si="40"/>
        <v>0</v>
      </c>
      <c r="AF16" s="25">
        <f t="shared" si="40"/>
        <v>0</v>
      </c>
      <c r="AG16" s="25">
        <f t="shared" si="40"/>
        <v>0</v>
      </c>
      <c r="AH16" s="25">
        <f t="shared" si="40"/>
        <v>0</v>
      </c>
      <c r="AI16" s="25">
        <f t="shared" si="40"/>
        <v>0</v>
      </c>
      <c r="AJ16" s="25">
        <f t="shared" si="7"/>
        <v>0</v>
      </c>
      <c r="AK16" s="25">
        <f t="shared" ref="AK16:AQ16" si="41">SUM(AK17)</f>
        <v>66365.8083355455</v>
      </c>
      <c r="AL16" s="25">
        <f t="shared" si="41"/>
        <v>0</v>
      </c>
      <c r="AM16" s="25">
        <f t="shared" si="41"/>
        <v>199097.425006637</v>
      </c>
      <c r="AN16" s="25">
        <f t="shared" si="41"/>
        <v>331829.041677728</v>
      </c>
      <c r="AO16" s="25">
        <f t="shared" si="41"/>
        <v>0</v>
      </c>
      <c r="AP16" s="25">
        <f t="shared" si="41"/>
        <v>0</v>
      </c>
      <c r="AQ16" s="25">
        <f t="shared" si="41"/>
        <v>0</v>
      </c>
      <c r="AR16" s="25">
        <f t="shared" si="9"/>
        <v>597292.27501991</v>
      </c>
      <c r="AS16" s="25">
        <f t="shared" ref="AS16:AY16" si="42">SUM(AS17)</f>
        <v>26546.3233342182</v>
      </c>
      <c r="AT16" s="25">
        <f t="shared" si="42"/>
        <v>0</v>
      </c>
      <c r="AU16" s="25">
        <f t="shared" si="42"/>
        <v>132731.616671091</v>
      </c>
      <c r="AV16" s="25">
        <f t="shared" si="42"/>
        <v>331829.041677728</v>
      </c>
      <c r="AW16" s="25">
        <f t="shared" si="42"/>
        <v>0</v>
      </c>
      <c r="AX16" s="25">
        <f t="shared" si="42"/>
        <v>0</v>
      </c>
      <c r="AY16" s="25">
        <f t="shared" si="42"/>
        <v>0</v>
      </c>
      <c r="AZ16" s="25">
        <f t="shared" si="11"/>
        <v>491106.981683037</v>
      </c>
      <c r="BA16" s="25">
        <f t="shared" si="12"/>
        <v>1088399.25670295</v>
      </c>
    </row>
    <row r="17" ht="30.75" customHeight="1" spans="1:53">
      <c r="A17" s="29" t="s">
        <v>124</v>
      </c>
      <c r="B17" s="30" t="s">
        <v>406</v>
      </c>
      <c r="C17" s="31"/>
      <c r="D17" s="30" t="s">
        <v>96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5">
        <f t="shared" si="1"/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5">
        <f t="shared" si="3"/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5">
        <f t="shared" si="5"/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5">
        <f t="shared" si="7"/>
        <v>0</v>
      </c>
      <c r="AK17" s="28">
        <v>66365.8083355455</v>
      </c>
      <c r="AL17" s="28">
        <v>0</v>
      </c>
      <c r="AM17" s="28">
        <v>199097.425006637</v>
      </c>
      <c r="AN17" s="28">
        <v>331829.041677728</v>
      </c>
      <c r="AO17" s="28">
        <v>0</v>
      </c>
      <c r="AP17" s="28">
        <v>0</v>
      </c>
      <c r="AQ17" s="28">
        <v>0</v>
      </c>
      <c r="AR17" s="25">
        <f t="shared" si="9"/>
        <v>597292.27501991</v>
      </c>
      <c r="AS17" s="28">
        <v>26546.3233342182</v>
      </c>
      <c r="AT17" s="28">
        <v>0</v>
      </c>
      <c r="AU17" s="28">
        <v>132731.616671091</v>
      </c>
      <c r="AV17" s="28">
        <v>331829.041677728</v>
      </c>
      <c r="AW17" s="28">
        <v>0</v>
      </c>
      <c r="AX17" s="28">
        <v>0</v>
      </c>
      <c r="AY17" s="28">
        <v>0</v>
      </c>
      <c r="AZ17" s="25">
        <f t="shared" si="11"/>
        <v>491106.981683037</v>
      </c>
      <c r="BA17" s="28">
        <f t="shared" si="12"/>
        <v>1088399.25670295</v>
      </c>
    </row>
    <row r="18" ht="30.75" customHeight="1" spans="1:53">
      <c r="A18" s="19" t="s">
        <v>126</v>
      </c>
      <c r="B18" s="20" t="s">
        <v>127</v>
      </c>
      <c r="C18" s="5"/>
      <c r="D18" s="16"/>
      <c r="E18" s="21">
        <f t="shared" ref="E18:K18" si="43">SUM(E19,E25,E32)</f>
        <v>0</v>
      </c>
      <c r="F18" s="21">
        <f t="shared" si="43"/>
        <v>0</v>
      </c>
      <c r="G18" s="21">
        <f t="shared" si="43"/>
        <v>0</v>
      </c>
      <c r="H18" s="21">
        <f t="shared" si="43"/>
        <v>0</v>
      </c>
      <c r="I18" s="21">
        <f t="shared" si="43"/>
        <v>0</v>
      </c>
      <c r="J18" s="21">
        <f t="shared" si="43"/>
        <v>0</v>
      </c>
      <c r="K18" s="21">
        <f t="shared" si="43"/>
        <v>0</v>
      </c>
      <c r="L18" s="25">
        <f t="shared" si="1"/>
        <v>0</v>
      </c>
      <c r="M18" s="21">
        <f t="shared" ref="M18:S18" si="44">SUM(M19,M25,M32)</f>
        <v>0</v>
      </c>
      <c r="N18" s="21">
        <f t="shared" si="44"/>
        <v>0</v>
      </c>
      <c r="O18" s="21">
        <f t="shared" si="44"/>
        <v>0</v>
      </c>
      <c r="P18" s="21">
        <f t="shared" si="44"/>
        <v>540881.337934696</v>
      </c>
      <c r="Q18" s="21">
        <f t="shared" si="44"/>
        <v>0</v>
      </c>
      <c r="R18" s="21">
        <f t="shared" si="44"/>
        <v>0</v>
      </c>
      <c r="S18" s="21">
        <f t="shared" si="44"/>
        <v>0</v>
      </c>
      <c r="T18" s="25">
        <f t="shared" si="3"/>
        <v>540881.337934696</v>
      </c>
      <c r="U18" s="21">
        <f t="shared" ref="U18:AA18" si="45">SUM(U19,U25,U32)</f>
        <v>127241.285003982</v>
      </c>
      <c r="V18" s="21">
        <f t="shared" si="45"/>
        <v>0</v>
      </c>
      <c r="W18" s="21">
        <f t="shared" si="45"/>
        <v>695594.273841253</v>
      </c>
      <c r="X18" s="21">
        <f t="shared" si="45"/>
        <v>3600180.94352933</v>
      </c>
      <c r="Y18" s="21">
        <f t="shared" si="45"/>
        <v>860224.04</v>
      </c>
      <c r="Z18" s="21">
        <f t="shared" si="45"/>
        <v>0</v>
      </c>
      <c r="AA18" s="21">
        <f t="shared" si="45"/>
        <v>0</v>
      </c>
      <c r="AB18" s="25">
        <f t="shared" si="5"/>
        <v>4423016.50237457</v>
      </c>
      <c r="AC18" s="21">
        <f t="shared" ref="AC18:AI18" si="46">SUM(AC19,AC25,AC32)</f>
        <v>74148.6383355455</v>
      </c>
      <c r="AD18" s="21">
        <f t="shared" si="46"/>
        <v>0</v>
      </c>
      <c r="AE18" s="21">
        <f t="shared" si="46"/>
        <v>530109.061977701</v>
      </c>
      <c r="AF18" s="21">
        <f t="shared" si="46"/>
        <v>4787409.25916512</v>
      </c>
      <c r="AG18" s="21">
        <f t="shared" si="46"/>
        <v>860224.04</v>
      </c>
      <c r="AH18" s="21">
        <f t="shared" si="46"/>
        <v>0</v>
      </c>
      <c r="AI18" s="21">
        <f t="shared" si="46"/>
        <v>0</v>
      </c>
      <c r="AJ18" s="25">
        <f t="shared" si="7"/>
        <v>5391666.95947837</v>
      </c>
      <c r="AK18" s="21">
        <f t="shared" ref="AK18:AQ18" si="47">SUM(AK19,AK25,AK32)</f>
        <v>66365.8083355455</v>
      </c>
      <c r="AL18" s="21">
        <f t="shared" si="47"/>
        <v>0</v>
      </c>
      <c r="AM18" s="21">
        <f t="shared" si="47"/>
        <v>805023.891691001</v>
      </c>
      <c r="AN18" s="21">
        <f t="shared" si="47"/>
        <v>3079632.33342182</v>
      </c>
      <c r="AO18" s="21">
        <f t="shared" si="47"/>
        <v>425000</v>
      </c>
      <c r="AP18" s="21">
        <f t="shared" si="47"/>
        <v>0</v>
      </c>
      <c r="AQ18" s="21">
        <f t="shared" si="47"/>
        <v>0</v>
      </c>
      <c r="AR18" s="25">
        <f t="shared" si="9"/>
        <v>3951022.03344837</v>
      </c>
      <c r="AS18" s="21">
        <f t="shared" ref="AS18:AY18" si="48">SUM(AS19,AS25,AS32)</f>
        <v>66365.8083355455</v>
      </c>
      <c r="AT18" s="21">
        <f t="shared" si="48"/>
        <v>0</v>
      </c>
      <c r="AU18" s="21">
        <f t="shared" si="48"/>
        <v>730023.891691001</v>
      </c>
      <c r="AV18" s="21">
        <f t="shared" si="48"/>
        <v>1858242.63339527</v>
      </c>
      <c r="AW18" s="21">
        <f t="shared" si="48"/>
        <v>0</v>
      </c>
      <c r="AX18" s="21">
        <f t="shared" si="48"/>
        <v>0</v>
      </c>
      <c r="AY18" s="21">
        <f t="shared" si="48"/>
        <v>0</v>
      </c>
      <c r="AZ18" s="25">
        <f t="shared" si="11"/>
        <v>2654632.33342182</v>
      </c>
      <c r="BA18" s="21">
        <f t="shared" si="12"/>
        <v>16961219.1666578</v>
      </c>
    </row>
    <row r="19" ht="30.75" customHeight="1" spans="1:53">
      <c r="A19" s="23" t="s">
        <v>131</v>
      </c>
      <c r="B19" s="24" t="s">
        <v>132</v>
      </c>
      <c r="C19" s="5"/>
      <c r="D19" s="16"/>
      <c r="E19" s="25">
        <f t="shared" ref="E19:K19" si="49">SUM(E20:E24)</f>
        <v>0</v>
      </c>
      <c r="F19" s="25">
        <f t="shared" si="49"/>
        <v>0</v>
      </c>
      <c r="G19" s="25">
        <f t="shared" si="49"/>
        <v>0</v>
      </c>
      <c r="H19" s="25">
        <f t="shared" si="49"/>
        <v>0</v>
      </c>
      <c r="I19" s="25">
        <f t="shared" si="49"/>
        <v>0</v>
      </c>
      <c r="J19" s="25">
        <f t="shared" si="49"/>
        <v>0</v>
      </c>
      <c r="K19" s="25">
        <f t="shared" si="49"/>
        <v>0</v>
      </c>
      <c r="L19" s="25">
        <f t="shared" si="1"/>
        <v>0</v>
      </c>
      <c r="M19" s="25">
        <f t="shared" ref="M19:S19" si="50">SUM(M20:M24)</f>
        <v>0</v>
      </c>
      <c r="N19" s="25">
        <f t="shared" si="50"/>
        <v>0</v>
      </c>
      <c r="O19" s="25">
        <f t="shared" si="50"/>
        <v>0</v>
      </c>
      <c r="P19" s="25">
        <f t="shared" si="50"/>
        <v>530926.466684364</v>
      </c>
      <c r="Q19" s="25">
        <f t="shared" si="50"/>
        <v>0</v>
      </c>
      <c r="R19" s="25">
        <f t="shared" si="50"/>
        <v>0</v>
      </c>
      <c r="S19" s="25">
        <f t="shared" si="50"/>
        <v>0</v>
      </c>
      <c r="T19" s="25">
        <f t="shared" si="3"/>
        <v>530926.466684364</v>
      </c>
      <c r="U19" s="25">
        <f t="shared" ref="U19:AA19" si="51">SUM(U20:U24)</f>
        <v>7782.83</v>
      </c>
      <c r="V19" s="25">
        <f t="shared" si="51"/>
        <v>0</v>
      </c>
      <c r="W19" s="25">
        <f t="shared" si="51"/>
        <v>149330.674666844</v>
      </c>
      <c r="X19" s="25">
        <f t="shared" si="51"/>
        <v>1430969.99168569</v>
      </c>
      <c r="Y19" s="25">
        <f t="shared" si="51"/>
        <v>860224.04</v>
      </c>
      <c r="Z19" s="25">
        <f t="shared" si="51"/>
        <v>0</v>
      </c>
      <c r="AA19" s="25">
        <f t="shared" si="51"/>
        <v>0</v>
      </c>
      <c r="AB19" s="25">
        <f t="shared" si="5"/>
        <v>1588083.49635254</v>
      </c>
      <c r="AC19" s="25">
        <f t="shared" ref="AC19:AI19" si="52">SUM(AC20:AC24)</f>
        <v>7782.83</v>
      </c>
      <c r="AD19" s="25">
        <f t="shared" si="52"/>
        <v>0</v>
      </c>
      <c r="AE19" s="25">
        <f t="shared" si="52"/>
        <v>150657.990833555</v>
      </c>
      <c r="AF19" s="25">
        <f t="shared" si="52"/>
        <v>1782708.77586408</v>
      </c>
      <c r="AG19" s="25">
        <f t="shared" si="52"/>
        <v>860224.04</v>
      </c>
      <c r="AH19" s="25">
        <f t="shared" si="52"/>
        <v>0</v>
      </c>
      <c r="AI19" s="25">
        <f t="shared" si="52"/>
        <v>0</v>
      </c>
      <c r="AJ19" s="25">
        <f t="shared" si="7"/>
        <v>1941149.59669764</v>
      </c>
      <c r="AK19" s="25">
        <f t="shared" ref="AK19:AQ19" si="53">SUM(AK20:AK24)</f>
        <v>0</v>
      </c>
      <c r="AL19" s="25">
        <f t="shared" si="53"/>
        <v>0</v>
      </c>
      <c r="AM19" s="25">
        <f t="shared" si="53"/>
        <v>75000</v>
      </c>
      <c r="AN19" s="25">
        <f t="shared" si="53"/>
        <v>425000</v>
      </c>
      <c r="AO19" s="25">
        <f t="shared" si="53"/>
        <v>425000</v>
      </c>
      <c r="AP19" s="25">
        <f t="shared" si="53"/>
        <v>0</v>
      </c>
      <c r="AQ19" s="25">
        <f t="shared" si="53"/>
        <v>0</v>
      </c>
      <c r="AR19" s="25">
        <f t="shared" si="9"/>
        <v>500000</v>
      </c>
      <c r="AS19" s="25">
        <f t="shared" ref="AS19:AY19" si="54">SUM(AS20:AS24)</f>
        <v>0</v>
      </c>
      <c r="AT19" s="25">
        <f t="shared" si="54"/>
        <v>0</v>
      </c>
      <c r="AU19" s="25">
        <f t="shared" si="54"/>
        <v>0</v>
      </c>
      <c r="AV19" s="25">
        <f t="shared" si="54"/>
        <v>0</v>
      </c>
      <c r="AW19" s="25">
        <f t="shared" si="54"/>
        <v>0</v>
      </c>
      <c r="AX19" s="25">
        <f t="shared" si="54"/>
        <v>0</v>
      </c>
      <c r="AY19" s="25">
        <f t="shared" si="54"/>
        <v>0</v>
      </c>
      <c r="AZ19" s="25">
        <f t="shared" si="11"/>
        <v>0</v>
      </c>
      <c r="BA19" s="25">
        <f t="shared" si="12"/>
        <v>4560159.55973454</v>
      </c>
    </row>
    <row r="20" ht="30.75" customHeight="1" spans="1:53">
      <c r="A20" s="29" t="s">
        <v>135</v>
      </c>
      <c r="B20" s="30" t="s">
        <v>407</v>
      </c>
      <c r="C20" s="31" t="s">
        <v>357</v>
      </c>
      <c r="D20" s="30" t="s">
        <v>96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5">
        <f t="shared" si="1"/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5">
        <f t="shared" si="3"/>
        <v>0</v>
      </c>
      <c r="U20" s="28">
        <v>7782.83</v>
      </c>
      <c r="V20" s="28">
        <v>0</v>
      </c>
      <c r="W20" s="28">
        <v>69021.41</v>
      </c>
      <c r="X20" s="28">
        <v>435224.04</v>
      </c>
      <c r="Y20" s="28">
        <v>435224.04</v>
      </c>
      <c r="Z20" s="28">
        <v>0</v>
      </c>
      <c r="AA20" s="28">
        <v>0</v>
      </c>
      <c r="AB20" s="25">
        <f t="shared" si="5"/>
        <v>512028.28</v>
      </c>
      <c r="AC20" s="28">
        <v>7782.83</v>
      </c>
      <c r="AD20" s="28">
        <v>0</v>
      </c>
      <c r="AE20" s="28">
        <v>69021.41</v>
      </c>
      <c r="AF20" s="28">
        <v>435224.04</v>
      </c>
      <c r="AG20" s="28">
        <v>435224.04</v>
      </c>
      <c r="AH20" s="28">
        <v>0</v>
      </c>
      <c r="AI20" s="28">
        <v>0</v>
      </c>
      <c r="AJ20" s="25">
        <f t="shared" si="7"/>
        <v>512028.28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5">
        <f t="shared" si="9"/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5">
        <f t="shared" si="11"/>
        <v>0</v>
      </c>
      <c r="BA20" s="28">
        <f t="shared" si="12"/>
        <v>1024056.56</v>
      </c>
    </row>
    <row r="21" ht="30.75" customHeight="1" spans="1:53">
      <c r="A21" s="29" t="s">
        <v>137</v>
      </c>
      <c r="B21" s="30" t="s">
        <v>138</v>
      </c>
      <c r="C21" s="31" t="s">
        <v>357</v>
      </c>
      <c r="D21" s="30" t="s">
        <v>139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5">
        <f t="shared" si="1"/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5">
        <f t="shared" si="3"/>
        <v>0</v>
      </c>
      <c r="U21" s="28">
        <v>0</v>
      </c>
      <c r="V21" s="28">
        <v>0</v>
      </c>
      <c r="W21" s="28">
        <v>75000</v>
      </c>
      <c r="X21" s="28">
        <v>425000</v>
      </c>
      <c r="Y21" s="28">
        <v>425000</v>
      </c>
      <c r="Z21" s="28">
        <v>0</v>
      </c>
      <c r="AA21" s="28">
        <v>0</v>
      </c>
      <c r="AB21" s="25">
        <f t="shared" si="5"/>
        <v>500000</v>
      </c>
      <c r="AC21" s="28">
        <v>0</v>
      </c>
      <c r="AD21" s="28">
        <v>0</v>
      </c>
      <c r="AE21" s="28">
        <v>75000</v>
      </c>
      <c r="AF21" s="28">
        <v>425000</v>
      </c>
      <c r="AG21" s="28">
        <v>425000</v>
      </c>
      <c r="AH21" s="28">
        <v>0</v>
      </c>
      <c r="AI21" s="28">
        <v>0</v>
      </c>
      <c r="AJ21" s="25">
        <f t="shared" si="7"/>
        <v>500000</v>
      </c>
      <c r="AK21" s="28">
        <v>0</v>
      </c>
      <c r="AL21" s="28">
        <v>0</v>
      </c>
      <c r="AM21" s="28">
        <v>75000</v>
      </c>
      <c r="AN21" s="28">
        <v>425000</v>
      </c>
      <c r="AO21" s="28">
        <v>425000</v>
      </c>
      <c r="AP21" s="28">
        <v>0</v>
      </c>
      <c r="AQ21" s="28">
        <v>0</v>
      </c>
      <c r="AR21" s="25">
        <f t="shared" si="9"/>
        <v>500000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5">
        <f t="shared" si="11"/>
        <v>0</v>
      </c>
      <c r="BA21" s="28">
        <f t="shared" si="12"/>
        <v>1500000</v>
      </c>
    </row>
    <row r="22" ht="30.75" customHeight="1" spans="1:53">
      <c r="A22" s="29" t="s">
        <v>140</v>
      </c>
      <c r="B22" s="30" t="s">
        <v>141</v>
      </c>
      <c r="C22" s="31"/>
      <c r="D22" s="30" t="s">
        <v>96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5">
        <f t="shared" si="1"/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5">
        <f t="shared" si="3"/>
        <v>0</v>
      </c>
      <c r="U22" s="28">
        <v>0</v>
      </c>
      <c r="V22" s="28">
        <v>0</v>
      </c>
      <c r="W22" s="28">
        <v>5309.26466684364</v>
      </c>
      <c r="X22" s="28">
        <v>39819.4850013273</v>
      </c>
      <c r="Y22" s="28">
        <v>0</v>
      </c>
      <c r="Z22" s="28">
        <v>0</v>
      </c>
      <c r="AA22" s="28">
        <v>0</v>
      </c>
      <c r="AB22" s="25">
        <f t="shared" si="5"/>
        <v>45128.749668171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5">
        <f t="shared" si="7"/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5">
        <f t="shared" si="9"/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5">
        <f t="shared" si="11"/>
        <v>0</v>
      </c>
      <c r="BA22" s="28">
        <f t="shared" si="12"/>
        <v>45128.749668171</v>
      </c>
    </row>
    <row r="23" ht="30.75" customHeight="1" spans="1:53">
      <c r="A23" s="29" t="s">
        <v>142</v>
      </c>
      <c r="B23" s="30" t="s">
        <v>143</v>
      </c>
      <c r="C23" s="31"/>
      <c r="D23" s="30" t="s">
        <v>144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5">
        <f t="shared" si="1"/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5">
        <f t="shared" si="3"/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5">
        <f t="shared" si="5"/>
        <v>0</v>
      </c>
      <c r="AC23" s="28">
        <v>0</v>
      </c>
      <c r="AD23" s="28">
        <v>0</v>
      </c>
      <c r="AE23" s="28">
        <v>6636.58083355455</v>
      </c>
      <c r="AF23" s="28">
        <v>391558.269179719</v>
      </c>
      <c r="AG23" s="28">
        <v>0</v>
      </c>
      <c r="AH23" s="28">
        <v>0</v>
      </c>
      <c r="AI23" s="28">
        <v>0</v>
      </c>
      <c r="AJ23" s="25">
        <f t="shared" si="7"/>
        <v>398194.850013273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5">
        <f t="shared" si="9"/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5">
        <f t="shared" si="11"/>
        <v>0</v>
      </c>
      <c r="BA23" s="28">
        <f t="shared" si="12"/>
        <v>398194.850013273</v>
      </c>
    </row>
    <row r="24" ht="30.75" customHeight="1" spans="1:53">
      <c r="A24" s="29" t="s">
        <v>145</v>
      </c>
      <c r="B24" s="30" t="s">
        <v>146</v>
      </c>
      <c r="C24" s="31"/>
      <c r="D24" s="30" t="s">
        <v>96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5">
        <f t="shared" si="1"/>
        <v>0</v>
      </c>
      <c r="M24" s="28">
        <v>0</v>
      </c>
      <c r="N24" s="28">
        <v>0</v>
      </c>
      <c r="O24" s="28">
        <v>0</v>
      </c>
      <c r="P24" s="28">
        <v>530926.466684364</v>
      </c>
      <c r="Q24" s="28">
        <v>0</v>
      </c>
      <c r="R24" s="28">
        <v>0</v>
      </c>
      <c r="S24" s="28">
        <v>0</v>
      </c>
      <c r="T24" s="25">
        <f t="shared" si="3"/>
        <v>530926.466684364</v>
      </c>
      <c r="U24" s="28">
        <v>0</v>
      </c>
      <c r="V24" s="28">
        <v>0</v>
      </c>
      <c r="W24" s="28">
        <v>0</v>
      </c>
      <c r="X24" s="28">
        <v>530926.466684364</v>
      </c>
      <c r="Y24" s="28">
        <v>0</v>
      </c>
      <c r="Z24" s="28">
        <v>0</v>
      </c>
      <c r="AA24" s="28">
        <v>0</v>
      </c>
      <c r="AB24" s="25">
        <f t="shared" si="5"/>
        <v>530926.466684364</v>
      </c>
      <c r="AC24" s="28">
        <v>0</v>
      </c>
      <c r="AD24" s="28">
        <v>0</v>
      </c>
      <c r="AE24" s="28">
        <v>0</v>
      </c>
      <c r="AF24" s="28">
        <v>530926.466684364</v>
      </c>
      <c r="AG24" s="28">
        <v>0</v>
      </c>
      <c r="AH24" s="28">
        <v>0</v>
      </c>
      <c r="AI24" s="28">
        <v>0</v>
      </c>
      <c r="AJ24" s="25">
        <f t="shared" si="7"/>
        <v>530926.466684364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5">
        <f t="shared" si="9"/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5">
        <f t="shared" si="11"/>
        <v>0</v>
      </c>
      <c r="BA24" s="28">
        <f t="shared" si="12"/>
        <v>1592779.40005309</v>
      </c>
    </row>
    <row r="25" ht="30.75" customHeight="1" spans="1:53">
      <c r="A25" s="23" t="s">
        <v>147</v>
      </c>
      <c r="B25" s="24" t="s">
        <v>148</v>
      </c>
      <c r="C25" s="5"/>
      <c r="D25" s="16"/>
      <c r="E25" s="25">
        <f t="shared" ref="E25:K25" si="55">SUM(E26:E31)</f>
        <v>0</v>
      </c>
      <c r="F25" s="25">
        <f t="shared" si="55"/>
        <v>0</v>
      </c>
      <c r="G25" s="25">
        <f t="shared" si="55"/>
        <v>0</v>
      </c>
      <c r="H25" s="25">
        <f t="shared" si="55"/>
        <v>0</v>
      </c>
      <c r="I25" s="25">
        <f t="shared" si="55"/>
        <v>0</v>
      </c>
      <c r="J25" s="25">
        <f t="shared" si="55"/>
        <v>0</v>
      </c>
      <c r="K25" s="25">
        <f t="shared" si="55"/>
        <v>0</v>
      </c>
      <c r="L25" s="25">
        <f t="shared" si="1"/>
        <v>0</v>
      </c>
      <c r="M25" s="25">
        <f t="shared" ref="M25:S25" si="56">SUM(M26:M31)</f>
        <v>0</v>
      </c>
      <c r="N25" s="25">
        <f t="shared" si="56"/>
        <v>0</v>
      </c>
      <c r="O25" s="25">
        <f t="shared" si="56"/>
        <v>0</v>
      </c>
      <c r="P25" s="25">
        <f t="shared" si="56"/>
        <v>0</v>
      </c>
      <c r="Q25" s="25">
        <f t="shared" si="56"/>
        <v>0</v>
      </c>
      <c r="R25" s="25">
        <f t="shared" si="56"/>
        <v>0</v>
      </c>
      <c r="S25" s="25">
        <f t="shared" si="56"/>
        <v>0</v>
      </c>
      <c r="T25" s="25">
        <f t="shared" si="3"/>
        <v>0</v>
      </c>
      <c r="U25" s="25">
        <f t="shared" ref="U25:AA25" si="57">SUM(U26:U31)</f>
        <v>0</v>
      </c>
      <c r="V25" s="25">
        <f t="shared" si="57"/>
        <v>0</v>
      </c>
      <c r="W25" s="25">
        <f t="shared" si="57"/>
        <v>372990.442503318</v>
      </c>
      <c r="X25" s="25">
        <f t="shared" si="57"/>
        <v>2092009.55417972</v>
      </c>
      <c r="Y25" s="25">
        <f t="shared" si="57"/>
        <v>0</v>
      </c>
      <c r="Z25" s="25">
        <f t="shared" si="57"/>
        <v>0</v>
      </c>
      <c r="AA25" s="25">
        <f t="shared" si="57"/>
        <v>0</v>
      </c>
      <c r="AB25" s="25">
        <f t="shared" si="5"/>
        <v>2464999.99668304</v>
      </c>
      <c r="AC25" s="25">
        <f t="shared" ref="AC25:AI25" si="58">SUM(AC26:AC31)</f>
        <v>66365.8083355455</v>
      </c>
      <c r="AD25" s="25">
        <f t="shared" si="58"/>
        <v>0</v>
      </c>
      <c r="AE25" s="25">
        <f t="shared" si="58"/>
        <v>379451.071144146</v>
      </c>
      <c r="AF25" s="25">
        <f t="shared" si="58"/>
        <v>2927499.08563711</v>
      </c>
      <c r="AG25" s="25">
        <f t="shared" si="58"/>
        <v>0</v>
      </c>
      <c r="AH25" s="25">
        <f t="shared" si="58"/>
        <v>0</v>
      </c>
      <c r="AI25" s="25">
        <f t="shared" si="58"/>
        <v>0</v>
      </c>
      <c r="AJ25" s="25">
        <f t="shared" si="7"/>
        <v>3373315.9651168</v>
      </c>
      <c r="AK25" s="25">
        <f t="shared" ref="AK25:AQ25" si="59">SUM(AK26:AK31)</f>
        <v>66365.8083355455</v>
      </c>
      <c r="AL25" s="25">
        <f t="shared" si="59"/>
        <v>0</v>
      </c>
      <c r="AM25" s="25">
        <f t="shared" si="59"/>
        <v>730023.891691001</v>
      </c>
      <c r="AN25" s="25">
        <f t="shared" si="59"/>
        <v>2654632.33342182</v>
      </c>
      <c r="AO25" s="25">
        <f t="shared" si="59"/>
        <v>0</v>
      </c>
      <c r="AP25" s="25">
        <f t="shared" si="59"/>
        <v>0</v>
      </c>
      <c r="AQ25" s="25">
        <f t="shared" si="59"/>
        <v>0</v>
      </c>
      <c r="AR25" s="25">
        <f t="shared" si="9"/>
        <v>3451022.03344837</v>
      </c>
      <c r="AS25" s="25">
        <f t="shared" ref="AS25:AY25" si="60">SUM(AS26:AS31)</f>
        <v>66365.8083355455</v>
      </c>
      <c r="AT25" s="25">
        <f t="shared" si="60"/>
        <v>0</v>
      </c>
      <c r="AU25" s="25">
        <f t="shared" si="60"/>
        <v>730023.891691001</v>
      </c>
      <c r="AV25" s="25">
        <f t="shared" si="60"/>
        <v>1858242.63339527</v>
      </c>
      <c r="AW25" s="25">
        <f t="shared" si="60"/>
        <v>0</v>
      </c>
      <c r="AX25" s="25">
        <f t="shared" si="60"/>
        <v>0</v>
      </c>
      <c r="AY25" s="25">
        <f t="shared" si="60"/>
        <v>0</v>
      </c>
      <c r="AZ25" s="25">
        <f t="shared" si="11"/>
        <v>2654632.33342182</v>
      </c>
      <c r="BA25" s="25">
        <f t="shared" si="12"/>
        <v>11943970.32867</v>
      </c>
    </row>
    <row r="26" ht="30.75" customHeight="1" spans="1:53">
      <c r="A26" s="29" t="s">
        <v>151</v>
      </c>
      <c r="B26" s="30" t="s">
        <v>152</v>
      </c>
      <c r="C26" s="31"/>
      <c r="D26" s="30" t="s">
        <v>96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5">
        <f t="shared" si="1"/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5">
        <f t="shared" si="3"/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5">
        <f t="shared" si="5"/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5">
        <f t="shared" si="7"/>
        <v>0</v>
      </c>
      <c r="AK26" s="28">
        <v>66365.8083355455</v>
      </c>
      <c r="AL26" s="28">
        <v>0</v>
      </c>
      <c r="AM26" s="28">
        <v>730023.891691001</v>
      </c>
      <c r="AN26" s="28">
        <v>2654632.33342182</v>
      </c>
      <c r="AO26" s="28">
        <v>0</v>
      </c>
      <c r="AP26" s="28">
        <v>0</v>
      </c>
      <c r="AQ26" s="28">
        <v>0</v>
      </c>
      <c r="AR26" s="25">
        <f t="shared" si="9"/>
        <v>3451022.03344837</v>
      </c>
      <c r="AS26" s="28">
        <v>66365.8083355455</v>
      </c>
      <c r="AT26" s="28">
        <v>0</v>
      </c>
      <c r="AU26" s="28">
        <v>730023.891691001</v>
      </c>
      <c r="AV26" s="28">
        <v>1858242.63339527</v>
      </c>
      <c r="AW26" s="28">
        <v>0</v>
      </c>
      <c r="AX26" s="28">
        <v>0</v>
      </c>
      <c r="AY26" s="28">
        <v>0</v>
      </c>
      <c r="AZ26" s="25">
        <f t="shared" si="11"/>
        <v>2654632.33342182</v>
      </c>
      <c r="BA26" s="28">
        <f t="shared" si="12"/>
        <v>6105654.36687019</v>
      </c>
    </row>
    <row r="27" ht="30.75" customHeight="1" spans="1:53">
      <c r="A27" s="29" t="s">
        <v>153</v>
      </c>
      <c r="B27" s="30" t="s">
        <v>154</v>
      </c>
      <c r="C27" s="31"/>
      <c r="D27" s="30" t="s">
        <v>96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5">
        <f t="shared" si="1"/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5">
        <f t="shared" si="3"/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5">
        <f t="shared" si="5"/>
        <v>0</v>
      </c>
      <c r="AC27" s="28">
        <v>66365.8083355455</v>
      </c>
      <c r="AD27" s="28">
        <v>0</v>
      </c>
      <c r="AE27" s="28">
        <v>79902.3586408282</v>
      </c>
      <c r="AF27" s="28">
        <v>828852.950623839</v>
      </c>
      <c r="AG27" s="28">
        <v>0</v>
      </c>
      <c r="AH27" s="28">
        <v>0</v>
      </c>
      <c r="AI27" s="28">
        <v>0</v>
      </c>
      <c r="AJ27" s="25">
        <f t="shared" si="7"/>
        <v>975121.117600212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5">
        <f t="shared" si="9"/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5">
        <f t="shared" si="11"/>
        <v>0</v>
      </c>
      <c r="BA27" s="28">
        <f t="shared" si="12"/>
        <v>975121.117600212</v>
      </c>
    </row>
    <row r="28" ht="30.75" customHeight="1" spans="1:53">
      <c r="A28" s="29" t="s">
        <v>155</v>
      </c>
      <c r="B28" s="30" t="s">
        <v>156</v>
      </c>
      <c r="C28" s="31"/>
      <c r="D28" s="30" t="s">
        <v>139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5">
        <f t="shared" si="1"/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5">
        <f t="shared" si="3"/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5">
        <f t="shared" si="5"/>
        <v>0</v>
      </c>
      <c r="AC28" s="28">
        <v>0</v>
      </c>
      <c r="AD28" s="28">
        <v>0</v>
      </c>
      <c r="AE28" s="28">
        <v>0</v>
      </c>
      <c r="AF28" s="28">
        <v>398194.850013273</v>
      </c>
      <c r="AG28" s="28">
        <v>0</v>
      </c>
      <c r="AH28" s="28">
        <v>0</v>
      </c>
      <c r="AI28" s="28">
        <v>0</v>
      </c>
      <c r="AJ28" s="25">
        <f t="shared" si="7"/>
        <v>398194.850013273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5">
        <f t="shared" si="9"/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5">
        <f t="shared" si="11"/>
        <v>0</v>
      </c>
      <c r="BA28" s="28">
        <f t="shared" si="12"/>
        <v>398194.850013273</v>
      </c>
    </row>
    <row r="29" ht="30.75" customHeight="1" spans="1:53">
      <c r="A29" s="29" t="s">
        <v>157</v>
      </c>
      <c r="B29" s="30" t="s">
        <v>158</v>
      </c>
      <c r="C29" s="31"/>
      <c r="D29" s="30" t="s">
        <v>139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5">
        <f t="shared" si="1"/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5">
        <f t="shared" si="3"/>
        <v>0</v>
      </c>
      <c r="U29" s="28">
        <v>0</v>
      </c>
      <c r="V29" s="28">
        <v>0</v>
      </c>
      <c r="W29" s="28">
        <v>200000</v>
      </c>
      <c r="X29" s="28">
        <v>1300000</v>
      </c>
      <c r="Y29" s="28">
        <v>0</v>
      </c>
      <c r="Z29" s="28">
        <v>0</v>
      </c>
      <c r="AA29" s="28">
        <v>0</v>
      </c>
      <c r="AB29" s="25">
        <f t="shared" si="5"/>
        <v>1500000</v>
      </c>
      <c r="AC29" s="28">
        <v>0</v>
      </c>
      <c r="AD29" s="28">
        <v>0</v>
      </c>
      <c r="AE29" s="28">
        <v>200000</v>
      </c>
      <c r="AF29" s="28">
        <v>1300000</v>
      </c>
      <c r="AG29" s="28">
        <v>0</v>
      </c>
      <c r="AH29" s="28">
        <v>0</v>
      </c>
      <c r="AI29" s="28">
        <v>0</v>
      </c>
      <c r="AJ29" s="25">
        <f t="shared" si="7"/>
        <v>1500000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5">
        <f t="shared" si="9"/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5">
        <f t="shared" si="11"/>
        <v>0</v>
      </c>
      <c r="BA29" s="28">
        <f t="shared" si="12"/>
        <v>3000000</v>
      </c>
    </row>
    <row r="30" ht="30.75" customHeight="1" spans="1:53">
      <c r="A30" s="29" t="s">
        <v>159</v>
      </c>
      <c r="B30" s="30" t="s">
        <v>160</v>
      </c>
      <c r="C30" s="31"/>
      <c r="D30" s="30" t="s">
        <v>139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5">
        <f t="shared" si="1"/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5">
        <f t="shared" si="3"/>
        <v>0</v>
      </c>
      <c r="U30" s="28">
        <v>0</v>
      </c>
      <c r="V30" s="28">
        <v>0</v>
      </c>
      <c r="W30" s="28">
        <v>99548.7125033183</v>
      </c>
      <c r="X30" s="28">
        <v>400451.285</v>
      </c>
      <c r="Y30" s="28">
        <v>0</v>
      </c>
      <c r="Z30" s="28">
        <v>0</v>
      </c>
      <c r="AA30" s="28">
        <v>0</v>
      </c>
      <c r="AB30" s="25">
        <f t="shared" si="5"/>
        <v>499999.997503318</v>
      </c>
      <c r="AC30" s="28">
        <v>0</v>
      </c>
      <c r="AD30" s="28">
        <v>0</v>
      </c>
      <c r="AE30" s="28">
        <v>99548.7125033183</v>
      </c>
      <c r="AF30" s="28">
        <v>400451.285</v>
      </c>
      <c r="AG30" s="28">
        <v>0</v>
      </c>
      <c r="AH30" s="28">
        <v>0</v>
      </c>
      <c r="AI30" s="28">
        <v>0</v>
      </c>
      <c r="AJ30" s="25">
        <f t="shared" si="7"/>
        <v>499999.997503318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5">
        <f t="shared" si="9"/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5">
        <f t="shared" si="11"/>
        <v>0</v>
      </c>
      <c r="BA30" s="28">
        <f t="shared" si="12"/>
        <v>999999.995006636</v>
      </c>
    </row>
    <row r="31" ht="30.75" customHeight="1" spans="1:53">
      <c r="A31" s="29" t="s">
        <v>161</v>
      </c>
      <c r="B31" s="30" t="s">
        <v>162</v>
      </c>
      <c r="C31" s="31"/>
      <c r="D31" s="30" t="s">
        <v>93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5">
        <f t="shared" si="1"/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5">
        <f t="shared" si="3"/>
        <v>0</v>
      </c>
      <c r="U31" s="28">
        <v>0</v>
      </c>
      <c r="V31" s="28">
        <v>0</v>
      </c>
      <c r="W31" s="28">
        <v>73441.73</v>
      </c>
      <c r="X31" s="28">
        <v>391558.269179719</v>
      </c>
      <c r="Y31" s="28">
        <v>0</v>
      </c>
      <c r="Z31" s="28">
        <v>0</v>
      </c>
      <c r="AA31" s="28">
        <v>0</v>
      </c>
      <c r="AB31" s="25">
        <f t="shared" si="5"/>
        <v>464999.999179719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5">
        <f t="shared" si="7"/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5">
        <f t="shared" si="9"/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5">
        <f t="shared" si="11"/>
        <v>0</v>
      </c>
      <c r="BA31" s="28">
        <f t="shared" si="12"/>
        <v>464999.999179719</v>
      </c>
    </row>
    <row r="32" ht="30.75" customHeight="1" spans="1:53">
      <c r="A32" s="23" t="s">
        <v>163</v>
      </c>
      <c r="B32" s="24" t="s">
        <v>164</v>
      </c>
      <c r="C32" s="5"/>
      <c r="D32" s="16"/>
      <c r="E32" s="25">
        <f t="shared" ref="E32:K32" si="61">SUM(E33:E35)</f>
        <v>0</v>
      </c>
      <c r="F32" s="25">
        <f t="shared" si="61"/>
        <v>0</v>
      </c>
      <c r="G32" s="25">
        <f t="shared" si="61"/>
        <v>0</v>
      </c>
      <c r="H32" s="25">
        <f t="shared" si="61"/>
        <v>0</v>
      </c>
      <c r="I32" s="25">
        <f t="shared" si="61"/>
        <v>0</v>
      </c>
      <c r="J32" s="25">
        <f t="shared" si="61"/>
        <v>0</v>
      </c>
      <c r="K32" s="25">
        <f t="shared" si="61"/>
        <v>0</v>
      </c>
      <c r="L32" s="25">
        <f t="shared" si="1"/>
        <v>0</v>
      </c>
      <c r="M32" s="25">
        <f t="shared" ref="M32:S32" si="62">SUM(M33:M35)</f>
        <v>0</v>
      </c>
      <c r="N32" s="25">
        <f t="shared" si="62"/>
        <v>0</v>
      </c>
      <c r="O32" s="25">
        <f t="shared" si="62"/>
        <v>0</v>
      </c>
      <c r="P32" s="25">
        <f t="shared" si="62"/>
        <v>9954.87125033183</v>
      </c>
      <c r="Q32" s="25">
        <f t="shared" si="62"/>
        <v>0</v>
      </c>
      <c r="R32" s="25">
        <f t="shared" si="62"/>
        <v>0</v>
      </c>
      <c r="S32" s="25">
        <f t="shared" si="62"/>
        <v>0</v>
      </c>
      <c r="T32" s="25">
        <f t="shared" si="3"/>
        <v>9954.87125033183</v>
      </c>
      <c r="U32" s="25">
        <f t="shared" ref="U32:AA32" si="63">SUM(U33:U35)</f>
        <v>119458.455003982</v>
      </c>
      <c r="V32" s="25">
        <f t="shared" si="63"/>
        <v>0</v>
      </c>
      <c r="W32" s="25">
        <f t="shared" si="63"/>
        <v>173273.156671091</v>
      </c>
      <c r="X32" s="25">
        <f t="shared" si="63"/>
        <v>77201.3976639235</v>
      </c>
      <c r="Y32" s="25">
        <f t="shared" si="63"/>
        <v>0</v>
      </c>
      <c r="Z32" s="25">
        <f t="shared" si="63"/>
        <v>0</v>
      </c>
      <c r="AA32" s="25">
        <f t="shared" si="63"/>
        <v>0</v>
      </c>
      <c r="AB32" s="25">
        <f t="shared" si="5"/>
        <v>369933.009338997</v>
      </c>
      <c r="AC32" s="25">
        <f t="shared" ref="AC32:AI32" si="64">SUM(AC33:AC35)</f>
        <v>0</v>
      </c>
      <c r="AD32" s="25">
        <f t="shared" si="64"/>
        <v>0</v>
      </c>
      <c r="AE32" s="25">
        <f t="shared" si="64"/>
        <v>0</v>
      </c>
      <c r="AF32" s="25">
        <f t="shared" si="64"/>
        <v>77201.3976639235</v>
      </c>
      <c r="AG32" s="25">
        <f t="shared" si="64"/>
        <v>0</v>
      </c>
      <c r="AH32" s="25">
        <f t="shared" si="64"/>
        <v>0</v>
      </c>
      <c r="AI32" s="25">
        <f t="shared" si="64"/>
        <v>0</v>
      </c>
      <c r="AJ32" s="25">
        <f t="shared" si="7"/>
        <v>77201.3976639235</v>
      </c>
      <c r="AK32" s="25">
        <f t="shared" ref="AK32:AQ32" si="65">SUM(AK33:AK35)</f>
        <v>0</v>
      </c>
      <c r="AL32" s="25">
        <f t="shared" si="65"/>
        <v>0</v>
      </c>
      <c r="AM32" s="25">
        <f t="shared" si="65"/>
        <v>0</v>
      </c>
      <c r="AN32" s="25">
        <f t="shared" si="65"/>
        <v>0</v>
      </c>
      <c r="AO32" s="25">
        <f t="shared" si="65"/>
        <v>0</v>
      </c>
      <c r="AP32" s="25">
        <f t="shared" si="65"/>
        <v>0</v>
      </c>
      <c r="AQ32" s="25">
        <f t="shared" si="65"/>
        <v>0</v>
      </c>
      <c r="AR32" s="25">
        <f t="shared" si="9"/>
        <v>0</v>
      </c>
      <c r="AS32" s="25">
        <f t="shared" ref="AS32:AY32" si="66">SUM(AS33:AS35)</f>
        <v>0</v>
      </c>
      <c r="AT32" s="25">
        <f t="shared" si="66"/>
        <v>0</v>
      </c>
      <c r="AU32" s="25">
        <f t="shared" si="66"/>
        <v>0</v>
      </c>
      <c r="AV32" s="25">
        <f t="shared" si="66"/>
        <v>0</v>
      </c>
      <c r="AW32" s="25">
        <f t="shared" si="66"/>
        <v>0</v>
      </c>
      <c r="AX32" s="25">
        <f t="shared" si="66"/>
        <v>0</v>
      </c>
      <c r="AY32" s="25">
        <f t="shared" si="66"/>
        <v>0</v>
      </c>
      <c r="AZ32" s="25">
        <f t="shared" si="11"/>
        <v>0</v>
      </c>
      <c r="BA32" s="25">
        <f t="shared" si="12"/>
        <v>457089.278253252</v>
      </c>
    </row>
    <row r="33" ht="30.75" customHeight="1" spans="1:53">
      <c r="A33" s="29" t="s">
        <v>167</v>
      </c>
      <c r="B33" s="30" t="s">
        <v>168</v>
      </c>
      <c r="C33" s="31"/>
      <c r="D33" s="30" t="s">
        <v>139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5">
        <f t="shared" si="1"/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5">
        <f t="shared" si="3"/>
        <v>0</v>
      </c>
      <c r="U33" s="28">
        <v>0</v>
      </c>
      <c r="V33" s="28">
        <v>0</v>
      </c>
      <c r="W33" s="28">
        <v>132731.616671091</v>
      </c>
      <c r="X33" s="28">
        <v>0</v>
      </c>
      <c r="Y33" s="28">
        <v>0</v>
      </c>
      <c r="Z33" s="28">
        <v>0</v>
      </c>
      <c r="AA33" s="28">
        <v>0</v>
      </c>
      <c r="AB33" s="25">
        <f t="shared" si="5"/>
        <v>132731.616671091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5">
        <f t="shared" si="7"/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5">
        <f t="shared" si="9"/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5">
        <f t="shared" si="11"/>
        <v>0</v>
      </c>
      <c r="BA33" s="28">
        <f t="shared" si="12"/>
        <v>132731.616671091</v>
      </c>
    </row>
    <row r="34" ht="30.75" customHeight="1" spans="1:53">
      <c r="A34" s="29" t="s">
        <v>169</v>
      </c>
      <c r="B34" s="30" t="s">
        <v>408</v>
      </c>
      <c r="C34" s="31"/>
      <c r="D34" s="30" t="s">
        <v>96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5">
        <f t="shared" si="1"/>
        <v>0</v>
      </c>
      <c r="M34" s="28">
        <v>0</v>
      </c>
      <c r="N34" s="28">
        <v>0</v>
      </c>
      <c r="O34" s="28">
        <v>0</v>
      </c>
      <c r="P34" s="28">
        <v>9954.87125033183</v>
      </c>
      <c r="Q34" s="28">
        <v>0</v>
      </c>
      <c r="R34" s="28">
        <v>0</v>
      </c>
      <c r="S34" s="28">
        <v>0</v>
      </c>
      <c r="T34" s="25">
        <f t="shared" si="3"/>
        <v>9954.87125033183</v>
      </c>
      <c r="U34" s="28">
        <v>0</v>
      </c>
      <c r="V34" s="28">
        <v>0</v>
      </c>
      <c r="W34" s="28">
        <v>0</v>
      </c>
      <c r="X34" s="28">
        <v>77201.3976639235</v>
      </c>
      <c r="Y34" s="28">
        <v>0</v>
      </c>
      <c r="Z34" s="28">
        <v>0</v>
      </c>
      <c r="AA34" s="28">
        <v>0</v>
      </c>
      <c r="AB34" s="25">
        <f t="shared" si="5"/>
        <v>77201.3976639235</v>
      </c>
      <c r="AC34" s="28">
        <v>0</v>
      </c>
      <c r="AD34" s="28">
        <v>0</v>
      </c>
      <c r="AE34" s="28">
        <v>0</v>
      </c>
      <c r="AF34" s="28">
        <v>77201.3976639235</v>
      </c>
      <c r="AG34" s="28">
        <v>0</v>
      </c>
      <c r="AH34" s="28">
        <v>0</v>
      </c>
      <c r="AI34" s="28">
        <v>0</v>
      </c>
      <c r="AJ34" s="25">
        <f t="shared" si="7"/>
        <v>77201.3976639235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5">
        <f t="shared" si="9"/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5">
        <f t="shared" si="11"/>
        <v>0</v>
      </c>
      <c r="BA34" s="28">
        <f t="shared" si="12"/>
        <v>164357.666578179</v>
      </c>
    </row>
    <row r="35" ht="30.75" customHeight="1" spans="1:53">
      <c r="A35" s="29" t="s">
        <v>171</v>
      </c>
      <c r="B35" s="30" t="s">
        <v>409</v>
      </c>
      <c r="C35" s="31"/>
      <c r="D35" s="30" t="s">
        <v>93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5">
        <f t="shared" si="1"/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5">
        <f t="shared" si="3"/>
        <v>0</v>
      </c>
      <c r="U35" s="28">
        <v>119458.455003982</v>
      </c>
      <c r="V35" s="28">
        <v>0</v>
      </c>
      <c r="W35" s="28">
        <v>40541.54</v>
      </c>
      <c r="X35" s="28">
        <v>0</v>
      </c>
      <c r="Y35" s="28">
        <v>0</v>
      </c>
      <c r="Z35" s="28">
        <v>0</v>
      </c>
      <c r="AA35" s="28">
        <v>0</v>
      </c>
      <c r="AB35" s="25">
        <f t="shared" si="5"/>
        <v>159999.995003982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5">
        <f t="shared" si="7"/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5">
        <f t="shared" si="9"/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5">
        <f t="shared" si="11"/>
        <v>0</v>
      </c>
      <c r="BA35" s="28">
        <f t="shared" si="12"/>
        <v>159999.995003982</v>
      </c>
    </row>
    <row r="36" ht="30.75" customHeight="1" spans="1:53">
      <c r="A36" s="19" t="s">
        <v>173</v>
      </c>
      <c r="B36" s="20" t="s">
        <v>174</v>
      </c>
      <c r="C36" s="5"/>
      <c r="D36" s="16"/>
      <c r="E36" s="21">
        <f t="shared" ref="E36:K36" si="67">SUM(E37,E42)</f>
        <v>0</v>
      </c>
      <c r="F36" s="21">
        <f t="shared" si="67"/>
        <v>17255.1101672418</v>
      </c>
      <c r="G36" s="21">
        <f t="shared" si="67"/>
        <v>0</v>
      </c>
      <c r="H36" s="21">
        <f t="shared" si="67"/>
        <v>0</v>
      </c>
      <c r="I36" s="21">
        <f t="shared" si="67"/>
        <v>0</v>
      </c>
      <c r="J36" s="21">
        <f t="shared" si="67"/>
        <v>0</v>
      </c>
      <c r="K36" s="21">
        <f t="shared" si="67"/>
        <v>0</v>
      </c>
      <c r="L36" s="25">
        <f t="shared" si="1"/>
        <v>17255.1101672418</v>
      </c>
      <c r="M36" s="21">
        <f t="shared" ref="M36:S36" si="68">SUM(M37,M42)</f>
        <v>26546.3233342182</v>
      </c>
      <c r="N36" s="21">
        <f t="shared" si="68"/>
        <v>0</v>
      </c>
      <c r="O36" s="21">
        <f t="shared" si="68"/>
        <v>610565.436687019</v>
      </c>
      <c r="P36" s="21">
        <f t="shared" si="68"/>
        <v>4510299.97345368</v>
      </c>
      <c r="Q36" s="21">
        <f t="shared" si="68"/>
        <v>0</v>
      </c>
      <c r="R36" s="21">
        <f t="shared" si="68"/>
        <v>0</v>
      </c>
      <c r="S36" s="21">
        <f t="shared" si="68"/>
        <v>0</v>
      </c>
      <c r="T36" s="25">
        <f t="shared" si="3"/>
        <v>5147411.73347491</v>
      </c>
      <c r="U36" s="21">
        <f t="shared" ref="U36:AA36" si="69">SUM(U37,U42)</f>
        <v>0</v>
      </c>
      <c r="V36" s="21">
        <f t="shared" si="69"/>
        <v>0</v>
      </c>
      <c r="W36" s="21">
        <f t="shared" si="69"/>
        <v>299235.94</v>
      </c>
      <c r="X36" s="21">
        <f t="shared" si="69"/>
        <v>1695670.31</v>
      </c>
      <c r="Y36" s="21">
        <f t="shared" si="69"/>
        <v>1695670.31</v>
      </c>
      <c r="Z36" s="21">
        <f t="shared" si="69"/>
        <v>0</v>
      </c>
      <c r="AA36" s="21">
        <f t="shared" si="69"/>
        <v>0</v>
      </c>
      <c r="AB36" s="25">
        <f t="shared" si="5"/>
        <v>1994906.25</v>
      </c>
      <c r="AC36" s="21">
        <f t="shared" ref="AC36:AI36" si="70">SUM(AC37,AC42)</f>
        <v>117484.978335546</v>
      </c>
      <c r="AD36" s="21">
        <f t="shared" si="70"/>
        <v>66365.8083355455</v>
      </c>
      <c r="AE36" s="21">
        <f t="shared" si="70"/>
        <v>701601.388335546</v>
      </c>
      <c r="AF36" s="21">
        <f t="shared" si="70"/>
        <v>5149787.58378816</v>
      </c>
      <c r="AG36" s="21">
        <f t="shared" si="70"/>
        <v>3304977.39</v>
      </c>
      <c r="AH36" s="21">
        <f t="shared" si="70"/>
        <v>0</v>
      </c>
      <c r="AI36" s="21">
        <f t="shared" si="70"/>
        <v>0</v>
      </c>
      <c r="AJ36" s="25">
        <f t="shared" si="7"/>
        <v>6035239.7587948</v>
      </c>
      <c r="AK36" s="21">
        <f t="shared" ref="AK36:AQ36" si="71">SUM(AK37,AK42)</f>
        <v>117484.978335546</v>
      </c>
      <c r="AL36" s="21">
        <f t="shared" si="71"/>
        <v>0</v>
      </c>
      <c r="AM36" s="21">
        <f t="shared" si="71"/>
        <v>598477.948335546</v>
      </c>
      <c r="AN36" s="21">
        <f t="shared" si="71"/>
        <v>3968635.47335546</v>
      </c>
      <c r="AO36" s="21">
        <f t="shared" si="71"/>
        <v>3304977.39</v>
      </c>
      <c r="AP36" s="21">
        <f t="shared" si="71"/>
        <v>0</v>
      </c>
      <c r="AQ36" s="21">
        <f t="shared" si="71"/>
        <v>0</v>
      </c>
      <c r="AR36" s="25">
        <f t="shared" si="9"/>
        <v>4684598.40002655</v>
      </c>
      <c r="AS36" s="21">
        <f t="shared" ref="AS36:AY36" si="72">SUM(AS37,AS42)</f>
        <v>66365.8083355455</v>
      </c>
      <c r="AT36" s="21">
        <f t="shared" si="72"/>
        <v>0</v>
      </c>
      <c r="AU36" s="21">
        <f t="shared" si="72"/>
        <v>365601.748335546</v>
      </c>
      <c r="AV36" s="21">
        <f t="shared" si="72"/>
        <v>6268274.50431909</v>
      </c>
      <c r="AW36" s="21">
        <f t="shared" si="72"/>
        <v>1695670.31</v>
      </c>
      <c r="AX36" s="21">
        <f t="shared" si="72"/>
        <v>0</v>
      </c>
      <c r="AY36" s="21">
        <f t="shared" si="72"/>
        <v>6636.58083355455</v>
      </c>
      <c r="AZ36" s="25">
        <f t="shared" si="11"/>
        <v>6706878.64182373</v>
      </c>
      <c r="BA36" s="21">
        <f t="shared" si="12"/>
        <v>24586289.8942872</v>
      </c>
    </row>
    <row r="37" ht="30.75" customHeight="1" spans="1:53">
      <c r="A37" s="23" t="s">
        <v>180</v>
      </c>
      <c r="B37" s="24" t="s">
        <v>181</v>
      </c>
      <c r="C37" s="5"/>
      <c r="D37" s="16"/>
      <c r="E37" s="25">
        <f t="shared" ref="E37:K37" si="73">SUM(E38:E41)</f>
        <v>0</v>
      </c>
      <c r="F37" s="25">
        <f t="shared" si="73"/>
        <v>0</v>
      </c>
      <c r="G37" s="25">
        <f t="shared" si="73"/>
        <v>0</v>
      </c>
      <c r="H37" s="25">
        <f t="shared" si="73"/>
        <v>0</v>
      </c>
      <c r="I37" s="25">
        <f t="shared" si="73"/>
        <v>0</v>
      </c>
      <c r="J37" s="25">
        <f t="shared" si="73"/>
        <v>0</v>
      </c>
      <c r="K37" s="25">
        <f t="shared" si="73"/>
        <v>0</v>
      </c>
      <c r="L37" s="25">
        <f t="shared" si="1"/>
        <v>0</v>
      </c>
      <c r="M37" s="25">
        <f t="shared" ref="M37:S37" si="74">SUM(M38:M41)</f>
        <v>0</v>
      </c>
      <c r="N37" s="25">
        <f t="shared" si="74"/>
        <v>0</v>
      </c>
      <c r="O37" s="25">
        <f t="shared" si="74"/>
        <v>0</v>
      </c>
      <c r="P37" s="25">
        <f t="shared" si="74"/>
        <v>600000</v>
      </c>
      <c r="Q37" s="25">
        <f t="shared" si="74"/>
        <v>0</v>
      </c>
      <c r="R37" s="25">
        <f t="shared" si="74"/>
        <v>0</v>
      </c>
      <c r="S37" s="25">
        <f t="shared" si="74"/>
        <v>0</v>
      </c>
      <c r="T37" s="25">
        <f t="shared" si="3"/>
        <v>600000</v>
      </c>
      <c r="U37" s="25">
        <f t="shared" ref="U37:AA37" si="75">SUM(U38:U41)</f>
        <v>0</v>
      </c>
      <c r="V37" s="25">
        <f t="shared" si="75"/>
        <v>0</v>
      </c>
      <c r="W37" s="25">
        <f t="shared" si="75"/>
        <v>0</v>
      </c>
      <c r="X37" s="25">
        <f t="shared" si="75"/>
        <v>0</v>
      </c>
      <c r="Y37" s="25">
        <f t="shared" si="75"/>
        <v>0</v>
      </c>
      <c r="Z37" s="25">
        <f t="shared" si="75"/>
        <v>0</v>
      </c>
      <c r="AA37" s="25">
        <f t="shared" si="75"/>
        <v>0</v>
      </c>
      <c r="AB37" s="25">
        <f t="shared" si="5"/>
        <v>0</v>
      </c>
      <c r="AC37" s="25">
        <f t="shared" ref="AC37:AI37" si="76">SUM(AC38:AC41)</f>
        <v>66365.8083355455</v>
      </c>
      <c r="AD37" s="25">
        <f t="shared" si="76"/>
        <v>66365.8083355455</v>
      </c>
      <c r="AE37" s="25">
        <f t="shared" si="76"/>
        <v>169489.248335546</v>
      </c>
      <c r="AF37" s="25">
        <f t="shared" si="76"/>
        <v>1144810.19378816</v>
      </c>
      <c r="AG37" s="25">
        <f t="shared" si="76"/>
        <v>0</v>
      </c>
      <c r="AH37" s="25">
        <f t="shared" si="76"/>
        <v>0</v>
      </c>
      <c r="AI37" s="25">
        <f t="shared" si="76"/>
        <v>0</v>
      </c>
      <c r="AJ37" s="25">
        <f t="shared" si="7"/>
        <v>1447031.0587948</v>
      </c>
      <c r="AK37" s="25">
        <f t="shared" ref="AK37:AQ37" si="77">SUM(AK38:AK41)</f>
        <v>66365.8083355455</v>
      </c>
      <c r="AL37" s="25">
        <f t="shared" si="77"/>
        <v>0</v>
      </c>
      <c r="AM37" s="25">
        <f t="shared" si="77"/>
        <v>66365.8083355455</v>
      </c>
      <c r="AN37" s="25">
        <f t="shared" si="77"/>
        <v>663658.083355455</v>
      </c>
      <c r="AO37" s="25">
        <f t="shared" si="77"/>
        <v>0</v>
      </c>
      <c r="AP37" s="25">
        <f t="shared" si="77"/>
        <v>0</v>
      </c>
      <c r="AQ37" s="25">
        <f t="shared" si="77"/>
        <v>0</v>
      </c>
      <c r="AR37" s="25">
        <f t="shared" si="9"/>
        <v>796389.700026546</v>
      </c>
      <c r="AS37" s="25">
        <f t="shared" ref="AS37:AY37" si="78">SUM(AS38:AS41)</f>
        <v>66365.8083355455</v>
      </c>
      <c r="AT37" s="25">
        <f t="shared" si="78"/>
        <v>0</v>
      </c>
      <c r="AU37" s="25">
        <f t="shared" si="78"/>
        <v>66365.8083355455</v>
      </c>
      <c r="AV37" s="25">
        <f t="shared" si="78"/>
        <v>590655.694186355</v>
      </c>
      <c r="AW37" s="25">
        <f t="shared" si="78"/>
        <v>0</v>
      </c>
      <c r="AX37" s="25">
        <f t="shared" si="78"/>
        <v>0</v>
      </c>
      <c r="AY37" s="25">
        <f t="shared" si="78"/>
        <v>6636.58083355455</v>
      </c>
      <c r="AZ37" s="25">
        <f t="shared" si="11"/>
        <v>730023.891691001</v>
      </c>
      <c r="BA37" s="25">
        <f t="shared" si="12"/>
        <v>3573444.65051234</v>
      </c>
    </row>
    <row r="38" ht="30.75" customHeight="1" spans="1:53">
      <c r="A38" s="29" t="s">
        <v>184</v>
      </c>
      <c r="B38" s="30" t="s">
        <v>185</v>
      </c>
      <c r="C38" s="31"/>
      <c r="D38" s="30" t="s">
        <v>96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5">
        <f t="shared" si="1"/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5">
        <f t="shared" si="3"/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5">
        <f t="shared" si="5"/>
        <v>0</v>
      </c>
      <c r="AC38" s="28">
        <v>66365.8083355455</v>
      </c>
      <c r="AD38" s="28">
        <v>0</v>
      </c>
      <c r="AE38" s="28">
        <v>66365.8083355455</v>
      </c>
      <c r="AF38" s="28">
        <v>663658.083355455</v>
      </c>
      <c r="AG38" s="28">
        <v>0</v>
      </c>
      <c r="AH38" s="28">
        <v>0</v>
      </c>
      <c r="AI38" s="28">
        <v>0</v>
      </c>
      <c r="AJ38" s="25">
        <f t="shared" si="7"/>
        <v>796389.700026546</v>
      </c>
      <c r="AK38" s="28">
        <v>66365.8083355455</v>
      </c>
      <c r="AL38" s="28">
        <v>0</v>
      </c>
      <c r="AM38" s="28">
        <v>66365.8083355455</v>
      </c>
      <c r="AN38" s="28">
        <v>663658.083355455</v>
      </c>
      <c r="AO38" s="28">
        <v>0</v>
      </c>
      <c r="AP38" s="28">
        <v>0</v>
      </c>
      <c r="AQ38" s="28">
        <v>0</v>
      </c>
      <c r="AR38" s="25">
        <f t="shared" si="9"/>
        <v>796389.700026546</v>
      </c>
      <c r="AS38" s="28">
        <v>66365.8083355455</v>
      </c>
      <c r="AT38" s="28">
        <v>0</v>
      </c>
      <c r="AU38" s="28">
        <v>66365.8083355455</v>
      </c>
      <c r="AV38" s="28">
        <v>590655.694186355</v>
      </c>
      <c r="AW38" s="28">
        <v>0</v>
      </c>
      <c r="AX38" s="28">
        <v>0</v>
      </c>
      <c r="AY38" s="28">
        <v>6636.58083355455</v>
      </c>
      <c r="AZ38" s="25">
        <f t="shared" si="11"/>
        <v>730023.891691001</v>
      </c>
      <c r="BA38" s="28">
        <f t="shared" si="12"/>
        <v>2322803.29174409</v>
      </c>
    </row>
    <row r="39" ht="30.75" customHeight="1" spans="1:53">
      <c r="A39" s="29" t="s">
        <v>186</v>
      </c>
      <c r="B39" s="30" t="s">
        <v>187</v>
      </c>
      <c r="C39" s="31"/>
      <c r="D39" s="30" t="s">
        <v>188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5">
        <f t="shared" si="1"/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5">
        <f t="shared" si="3"/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5">
        <f t="shared" si="5"/>
        <v>0</v>
      </c>
      <c r="AC39" s="28">
        <v>0</v>
      </c>
      <c r="AD39" s="28">
        <v>66365.8083355455</v>
      </c>
      <c r="AE39" s="28">
        <v>0</v>
      </c>
      <c r="AF39" s="28">
        <v>86275.5508362092</v>
      </c>
      <c r="AG39" s="28">
        <v>0</v>
      </c>
      <c r="AH39" s="28">
        <v>0</v>
      </c>
      <c r="AI39" s="28">
        <v>0</v>
      </c>
      <c r="AJ39" s="25">
        <f t="shared" si="7"/>
        <v>152641.359171755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5">
        <f t="shared" si="9"/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5">
        <f t="shared" si="11"/>
        <v>0</v>
      </c>
      <c r="BA39" s="28">
        <f t="shared" si="12"/>
        <v>152641.359171755</v>
      </c>
    </row>
    <row r="40" ht="30.75" customHeight="1" spans="1:53">
      <c r="A40" s="29" t="s">
        <v>189</v>
      </c>
      <c r="B40" s="30" t="s">
        <v>190</v>
      </c>
      <c r="C40" s="31"/>
      <c r="D40" s="30" t="s">
        <v>139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5">
        <f t="shared" si="1"/>
        <v>0</v>
      </c>
      <c r="M40" s="28">
        <v>0</v>
      </c>
      <c r="N40" s="28">
        <v>0</v>
      </c>
      <c r="O40" s="28">
        <v>0</v>
      </c>
      <c r="P40" s="28">
        <v>600000</v>
      </c>
      <c r="Q40" s="28">
        <v>0</v>
      </c>
      <c r="R40" s="28">
        <v>0</v>
      </c>
      <c r="S40" s="28">
        <v>0</v>
      </c>
      <c r="T40" s="25">
        <f t="shared" si="3"/>
        <v>600000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5">
        <f t="shared" si="5"/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5">
        <f t="shared" si="7"/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5">
        <f t="shared" si="9"/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5">
        <f t="shared" si="11"/>
        <v>0</v>
      </c>
      <c r="BA40" s="28">
        <f t="shared" si="12"/>
        <v>600000</v>
      </c>
    </row>
    <row r="41" ht="30.75" customHeight="1" spans="1:53">
      <c r="A41" s="29" t="s">
        <v>191</v>
      </c>
      <c r="B41" s="30" t="s">
        <v>192</v>
      </c>
      <c r="C41" s="31"/>
      <c r="D41" s="30" t="s">
        <v>93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5">
        <f t="shared" si="1"/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5">
        <f t="shared" si="3"/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5">
        <f t="shared" si="5"/>
        <v>0</v>
      </c>
      <c r="AC41" s="28">
        <v>0</v>
      </c>
      <c r="AD41" s="28">
        <v>0</v>
      </c>
      <c r="AE41" s="28">
        <v>103123.44</v>
      </c>
      <c r="AF41" s="28">
        <v>394876.559596496</v>
      </c>
      <c r="AG41" s="28">
        <v>0</v>
      </c>
      <c r="AH41" s="28">
        <v>0</v>
      </c>
      <c r="AI41" s="28">
        <v>0</v>
      </c>
      <c r="AJ41" s="25">
        <f t="shared" si="7"/>
        <v>497999.999596496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5">
        <f t="shared" si="9"/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5">
        <f t="shared" si="11"/>
        <v>0</v>
      </c>
      <c r="BA41" s="28">
        <f t="shared" si="12"/>
        <v>497999.999596496</v>
      </c>
    </row>
    <row r="42" ht="30.75" customHeight="1" spans="1:53">
      <c r="A42" s="23" t="s">
        <v>193</v>
      </c>
      <c r="B42" s="24" t="s">
        <v>194</v>
      </c>
      <c r="C42" s="5"/>
      <c r="D42" s="16"/>
      <c r="E42" s="25">
        <f t="shared" ref="E42:K42" si="79">SUM(E43:E50)</f>
        <v>0</v>
      </c>
      <c r="F42" s="25">
        <f t="shared" si="79"/>
        <v>17255.1101672418</v>
      </c>
      <c r="G42" s="25">
        <f t="shared" si="79"/>
        <v>0</v>
      </c>
      <c r="H42" s="25">
        <f t="shared" si="79"/>
        <v>0</v>
      </c>
      <c r="I42" s="25">
        <f t="shared" si="79"/>
        <v>0</v>
      </c>
      <c r="J42" s="25">
        <f t="shared" si="79"/>
        <v>0</v>
      </c>
      <c r="K42" s="25">
        <f t="shared" si="79"/>
        <v>0</v>
      </c>
      <c r="L42" s="25">
        <f t="shared" si="1"/>
        <v>17255.1101672418</v>
      </c>
      <c r="M42" s="25">
        <f t="shared" ref="M42:S42" si="80">SUM(M43:M50)</f>
        <v>26546.3233342182</v>
      </c>
      <c r="N42" s="25">
        <f t="shared" si="80"/>
        <v>0</v>
      </c>
      <c r="O42" s="25">
        <f t="shared" si="80"/>
        <v>610565.436687019</v>
      </c>
      <c r="P42" s="25">
        <f t="shared" si="80"/>
        <v>3910299.97345368</v>
      </c>
      <c r="Q42" s="25">
        <f t="shared" si="80"/>
        <v>0</v>
      </c>
      <c r="R42" s="25">
        <f t="shared" si="80"/>
        <v>0</v>
      </c>
      <c r="S42" s="25">
        <f t="shared" si="80"/>
        <v>0</v>
      </c>
      <c r="T42" s="25">
        <f t="shared" si="3"/>
        <v>4547411.73347491</v>
      </c>
      <c r="U42" s="25">
        <f t="shared" ref="U42:AA42" si="81">SUM(U43:U50)</f>
        <v>0</v>
      </c>
      <c r="V42" s="25">
        <f t="shared" si="81"/>
        <v>0</v>
      </c>
      <c r="W42" s="25">
        <f t="shared" si="81"/>
        <v>299235.94</v>
      </c>
      <c r="X42" s="25">
        <f t="shared" si="81"/>
        <v>1695670.31</v>
      </c>
      <c r="Y42" s="25">
        <f t="shared" si="81"/>
        <v>1695670.31</v>
      </c>
      <c r="Z42" s="25">
        <f t="shared" si="81"/>
        <v>0</v>
      </c>
      <c r="AA42" s="25">
        <f t="shared" si="81"/>
        <v>0</v>
      </c>
      <c r="AB42" s="25">
        <f t="shared" si="5"/>
        <v>1994906.25</v>
      </c>
      <c r="AC42" s="25">
        <f t="shared" ref="AC42:AI42" si="82">SUM(AC43:AC50)</f>
        <v>51119.17</v>
      </c>
      <c r="AD42" s="25">
        <f t="shared" si="82"/>
        <v>0</v>
      </c>
      <c r="AE42" s="25">
        <f t="shared" si="82"/>
        <v>532112.14</v>
      </c>
      <c r="AF42" s="25">
        <f t="shared" si="82"/>
        <v>4004977.39</v>
      </c>
      <c r="AG42" s="25">
        <f t="shared" si="82"/>
        <v>3304977.39</v>
      </c>
      <c r="AH42" s="25">
        <f t="shared" si="82"/>
        <v>0</v>
      </c>
      <c r="AI42" s="25">
        <f t="shared" si="82"/>
        <v>0</v>
      </c>
      <c r="AJ42" s="25">
        <f t="shared" si="7"/>
        <v>4588208.7</v>
      </c>
      <c r="AK42" s="25">
        <f t="shared" ref="AK42:AQ42" si="83">SUM(AK43:AK50)</f>
        <v>51119.17</v>
      </c>
      <c r="AL42" s="25">
        <f t="shared" si="83"/>
        <v>0</v>
      </c>
      <c r="AM42" s="25">
        <f t="shared" si="83"/>
        <v>532112.14</v>
      </c>
      <c r="AN42" s="25">
        <f t="shared" si="83"/>
        <v>3304977.39</v>
      </c>
      <c r="AO42" s="25">
        <f t="shared" si="83"/>
        <v>3304977.39</v>
      </c>
      <c r="AP42" s="25">
        <f t="shared" si="83"/>
        <v>0</v>
      </c>
      <c r="AQ42" s="25">
        <f t="shared" si="83"/>
        <v>0</v>
      </c>
      <c r="AR42" s="25">
        <f t="shared" si="9"/>
        <v>3888208.7</v>
      </c>
      <c r="AS42" s="25">
        <f t="shared" ref="AS42:AY42" si="84">SUM(AS43:AS50)</f>
        <v>0</v>
      </c>
      <c r="AT42" s="25">
        <f t="shared" si="84"/>
        <v>0</v>
      </c>
      <c r="AU42" s="25">
        <f t="shared" si="84"/>
        <v>299235.94</v>
      </c>
      <c r="AV42" s="25">
        <f t="shared" si="84"/>
        <v>5677618.81013273</v>
      </c>
      <c r="AW42" s="25">
        <f t="shared" si="84"/>
        <v>1695670.31</v>
      </c>
      <c r="AX42" s="25">
        <f t="shared" si="84"/>
        <v>0</v>
      </c>
      <c r="AY42" s="25">
        <f t="shared" si="84"/>
        <v>0</v>
      </c>
      <c r="AZ42" s="25">
        <f t="shared" si="11"/>
        <v>5976854.75013273</v>
      </c>
      <c r="BA42" s="25">
        <f t="shared" si="12"/>
        <v>21012845.2437749</v>
      </c>
    </row>
    <row r="43" ht="30.75" customHeight="1" spans="1:53">
      <c r="A43" s="29" t="s">
        <v>197</v>
      </c>
      <c r="B43" s="30" t="s">
        <v>198</v>
      </c>
      <c r="C43" s="31" t="s">
        <v>359</v>
      </c>
      <c r="D43" s="30" t="s">
        <v>96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5">
        <f t="shared" si="1"/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5">
        <f t="shared" si="3"/>
        <v>0</v>
      </c>
      <c r="U43" s="28">
        <v>0</v>
      </c>
      <c r="V43" s="28">
        <v>0</v>
      </c>
      <c r="W43" s="28">
        <v>171900</v>
      </c>
      <c r="X43" s="28">
        <v>974100</v>
      </c>
      <c r="Y43" s="28">
        <v>974100</v>
      </c>
      <c r="Z43" s="28">
        <v>0</v>
      </c>
      <c r="AA43" s="28">
        <v>0</v>
      </c>
      <c r="AB43" s="25">
        <f t="shared" si="5"/>
        <v>1146000</v>
      </c>
      <c r="AC43" s="28">
        <v>0</v>
      </c>
      <c r="AD43" s="28">
        <v>0</v>
      </c>
      <c r="AE43" s="28">
        <v>171900</v>
      </c>
      <c r="AF43" s="28">
        <v>974100</v>
      </c>
      <c r="AG43" s="28">
        <v>974100</v>
      </c>
      <c r="AH43" s="28">
        <v>0</v>
      </c>
      <c r="AI43" s="28">
        <v>0</v>
      </c>
      <c r="AJ43" s="25">
        <f t="shared" si="7"/>
        <v>1146000</v>
      </c>
      <c r="AK43" s="28">
        <v>0</v>
      </c>
      <c r="AL43" s="28">
        <v>0</v>
      </c>
      <c r="AM43" s="28">
        <v>171900</v>
      </c>
      <c r="AN43" s="28">
        <v>974100</v>
      </c>
      <c r="AO43" s="28">
        <v>974100</v>
      </c>
      <c r="AP43" s="28">
        <v>0</v>
      </c>
      <c r="AQ43" s="28">
        <v>0</v>
      </c>
      <c r="AR43" s="25">
        <f t="shared" si="9"/>
        <v>1146000</v>
      </c>
      <c r="AS43" s="28">
        <v>0</v>
      </c>
      <c r="AT43" s="28">
        <v>0</v>
      </c>
      <c r="AU43" s="28">
        <v>171900</v>
      </c>
      <c r="AV43" s="28">
        <v>974100</v>
      </c>
      <c r="AW43" s="28">
        <v>974100</v>
      </c>
      <c r="AX43" s="28">
        <v>0</v>
      </c>
      <c r="AY43" s="28">
        <v>0</v>
      </c>
      <c r="AZ43" s="25">
        <f t="shared" si="11"/>
        <v>1146000</v>
      </c>
      <c r="BA43" s="28">
        <f t="shared" si="12"/>
        <v>4584000</v>
      </c>
    </row>
    <row r="44" ht="30.75" customHeight="1" spans="1:53">
      <c r="A44" s="29" t="s">
        <v>199</v>
      </c>
      <c r="B44" s="30" t="s">
        <v>200</v>
      </c>
      <c r="C44" s="31" t="s">
        <v>359</v>
      </c>
      <c r="D44" s="30" t="s">
        <v>93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5">
        <f t="shared" si="1"/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5">
        <f t="shared" si="3"/>
        <v>0</v>
      </c>
      <c r="U44" s="28">
        <v>0</v>
      </c>
      <c r="V44" s="28">
        <v>0</v>
      </c>
      <c r="W44" s="28">
        <v>127335.94</v>
      </c>
      <c r="X44" s="28">
        <v>721570.31</v>
      </c>
      <c r="Y44" s="28">
        <v>721570.31</v>
      </c>
      <c r="Z44" s="28">
        <v>0</v>
      </c>
      <c r="AA44" s="28">
        <v>0</v>
      </c>
      <c r="AB44" s="25">
        <f t="shared" si="5"/>
        <v>848906.25</v>
      </c>
      <c r="AC44" s="28">
        <v>0</v>
      </c>
      <c r="AD44" s="28">
        <v>0</v>
      </c>
      <c r="AE44" s="28">
        <v>127335.94</v>
      </c>
      <c r="AF44" s="28">
        <v>721570.31</v>
      </c>
      <c r="AG44" s="28">
        <v>721570.31</v>
      </c>
      <c r="AH44" s="28">
        <v>0</v>
      </c>
      <c r="AI44" s="28">
        <v>0</v>
      </c>
      <c r="AJ44" s="25">
        <f t="shared" si="7"/>
        <v>848906.25</v>
      </c>
      <c r="AK44" s="28">
        <v>0</v>
      </c>
      <c r="AL44" s="28">
        <v>0</v>
      </c>
      <c r="AM44" s="28">
        <v>127335.94</v>
      </c>
      <c r="AN44" s="28">
        <v>721570.31</v>
      </c>
      <c r="AO44" s="28">
        <v>721570.31</v>
      </c>
      <c r="AP44" s="28">
        <v>0</v>
      </c>
      <c r="AQ44" s="28">
        <v>0</v>
      </c>
      <c r="AR44" s="25">
        <f t="shared" si="9"/>
        <v>848906.25</v>
      </c>
      <c r="AS44" s="28">
        <v>0</v>
      </c>
      <c r="AT44" s="28">
        <v>0</v>
      </c>
      <c r="AU44" s="28">
        <v>127335.94</v>
      </c>
      <c r="AV44" s="28">
        <v>721570.31</v>
      </c>
      <c r="AW44" s="28">
        <v>721570.31</v>
      </c>
      <c r="AX44" s="28">
        <v>0</v>
      </c>
      <c r="AY44" s="28">
        <v>0</v>
      </c>
      <c r="AZ44" s="25">
        <f t="shared" si="11"/>
        <v>848906.25</v>
      </c>
      <c r="BA44" s="28">
        <f t="shared" si="12"/>
        <v>3395625</v>
      </c>
    </row>
    <row r="45" ht="30.75" customHeight="1" spans="1:53">
      <c r="A45" s="29" t="s">
        <v>201</v>
      </c>
      <c r="B45" s="30" t="s">
        <v>202</v>
      </c>
      <c r="C45" s="31"/>
      <c r="D45" s="30" t="s">
        <v>139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5">
        <f t="shared" si="1"/>
        <v>0</v>
      </c>
      <c r="M45" s="28">
        <v>0</v>
      </c>
      <c r="N45" s="28">
        <v>0</v>
      </c>
      <c r="O45" s="28">
        <v>0</v>
      </c>
      <c r="P45" s="28">
        <v>300000</v>
      </c>
      <c r="Q45" s="28">
        <v>0</v>
      </c>
      <c r="R45" s="28">
        <v>0</v>
      </c>
      <c r="S45" s="28">
        <v>0</v>
      </c>
      <c r="T45" s="25">
        <f t="shared" si="3"/>
        <v>300000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5">
        <f t="shared" si="5"/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5">
        <f t="shared" si="7"/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5">
        <f t="shared" si="9"/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5">
        <f t="shared" si="11"/>
        <v>0</v>
      </c>
      <c r="BA45" s="28">
        <f t="shared" si="12"/>
        <v>300000</v>
      </c>
    </row>
    <row r="46" ht="30.75" customHeight="1" spans="1:53">
      <c r="A46" s="29" t="s">
        <v>203</v>
      </c>
      <c r="B46" s="30" t="s">
        <v>204</v>
      </c>
      <c r="C46" s="31"/>
      <c r="D46" s="30" t="s">
        <v>96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5">
        <f t="shared" si="1"/>
        <v>0</v>
      </c>
      <c r="M46" s="28">
        <v>26546.3233342182</v>
      </c>
      <c r="N46" s="28">
        <v>0</v>
      </c>
      <c r="O46" s="28">
        <v>610565.436687019</v>
      </c>
      <c r="P46" s="28">
        <v>3610299.97345368</v>
      </c>
      <c r="Q46" s="28">
        <v>0</v>
      </c>
      <c r="R46" s="28">
        <v>0</v>
      </c>
      <c r="S46" s="28">
        <v>0</v>
      </c>
      <c r="T46" s="25">
        <f t="shared" si="3"/>
        <v>4247411.73347491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5">
        <f t="shared" si="5"/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5">
        <f t="shared" si="7"/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5">
        <f t="shared" si="9"/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5">
        <f t="shared" si="11"/>
        <v>0</v>
      </c>
      <c r="BA46" s="28">
        <f t="shared" si="12"/>
        <v>4247411.73347491</v>
      </c>
    </row>
    <row r="47" ht="30.75" customHeight="1" spans="1:53">
      <c r="A47" s="29" t="s">
        <v>205</v>
      </c>
      <c r="B47" s="30" t="s">
        <v>206</v>
      </c>
      <c r="C47" s="31"/>
      <c r="D47" s="30" t="s">
        <v>96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5">
        <f t="shared" si="1"/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5">
        <f t="shared" si="3"/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5">
        <f t="shared" si="5"/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5">
        <f t="shared" si="7"/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5">
        <f t="shared" si="9"/>
        <v>0</v>
      </c>
      <c r="AS47" s="28">
        <v>0</v>
      </c>
      <c r="AT47" s="28">
        <v>0</v>
      </c>
      <c r="AU47" s="28">
        <v>0</v>
      </c>
      <c r="AV47" s="28">
        <v>3981948.50013273</v>
      </c>
      <c r="AW47" s="28">
        <v>0</v>
      </c>
      <c r="AX47" s="28">
        <v>0</v>
      </c>
      <c r="AY47" s="28">
        <v>0</v>
      </c>
      <c r="AZ47" s="25">
        <f t="shared" si="11"/>
        <v>3981948.50013273</v>
      </c>
      <c r="BA47" s="28">
        <f t="shared" si="12"/>
        <v>3981948.50013273</v>
      </c>
    </row>
    <row r="48" ht="30.75" customHeight="1" spans="1:53">
      <c r="A48" s="29" t="s">
        <v>207</v>
      </c>
      <c r="B48" s="30" t="s">
        <v>360</v>
      </c>
      <c r="C48" s="31" t="s">
        <v>359</v>
      </c>
      <c r="D48" s="30" t="s">
        <v>209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5">
        <f t="shared" si="1"/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5">
        <f t="shared" si="3"/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5">
        <f t="shared" si="5"/>
        <v>0</v>
      </c>
      <c r="AC48" s="28">
        <v>51119.17</v>
      </c>
      <c r="AD48" s="28">
        <v>0</v>
      </c>
      <c r="AE48" s="28">
        <v>232876.2</v>
      </c>
      <c r="AF48" s="28">
        <v>1609307.08</v>
      </c>
      <c r="AG48" s="28">
        <v>1609307.08</v>
      </c>
      <c r="AH48" s="28">
        <v>0</v>
      </c>
      <c r="AI48" s="28">
        <v>0</v>
      </c>
      <c r="AJ48" s="25">
        <f t="shared" si="7"/>
        <v>1893302.45</v>
      </c>
      <c r="AK48" s="28">
        <v>51119.17</v>
      </c>
      <c r="AL48" s="28">
        <v>0</v>
      </c>
      <c r="AM48" s="28">
        <v>232876.2</v>
      </c>
      <c r="AN48" s="28">
        <v>1609307.08</v>
      </c>
      <c r="AO48" s="28">
        <v>1609307.08</v>
      </c>
      <c r="AP48" s="28">
        <v>0</v>
      </c>
      <c r="AQ48" s="28">
        <v>0</v>
      </c>
      <c r="AR48" s="25">
        <f t="shared" si="9"/>
        <v>1893302.45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5">
        <f t="shared" si="11"/>
        <v>0</v>
      </c>
      <c r="BA48" s="28">
        <f t="shared" si="12"/>
        <v>3786604.9</v>
      </c>
    </row>
    <row r="49" ht="30.75" customHeight="1" spans="1:53">
      <c r="A49" s="29" t="s">
        <v>210</v>
      </c>
      <c r="B49" s="30" t="s">
        <v>211</v>
      </c>
      <c r="C49" s="31"/>
      <c r="D49" s="30" t="s">
        <v>139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5">
        <f t="shared" si="1"/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5">
        <f t="shared" si="3"/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5">
        <f t="shared" si="5"/>
        <v>0</v>
      </c>
      <c r="AC49" s="28">
        <v>0</v>
      </c>
      <c r="AD49" s="28">
        <v>0</v>
      </c>
      <c r="AE49" s="28">
        <v>0</v>
      </c>
      <c r="AF49" s="28">
        <v>700000</v>
      </c>
      <c r="AG49" s="28">
        <v>0</v>
      </c>
      <c r="AH49" s="28">
        <v>0</v>
      </c>
      <c r="AI49" s="28">
        <v>0</v>
      </c>
      <c r="AJ49" s="25">
        <f t="shared" si="7"/>
        <v>700000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5">
        <f t="shared" si="9"/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5">
        <f t="shared" si="11"/>
        <v>0</v>
      </c>
      <c r="BA49" s="28">
        <f t="shared" si="12"/>
        <v>700000</v>
      </c>
    </row>
    <row r="50" ht="30.75" customHeight="1" spans="1:53">
      <c r="A50" s="29" t="s">
        <v>212</v>
      </c>
      <c r="B50" s="30" t="s">
        <v>213</v>
      </c>
      <c r="C50" s="31" t="s">
        <v>361</v>
      </c>
      <c r="D50" s="30" t="s">
        <v>214</v>
      </c>
      <c r="E50" s="28">
        <v>0</v>
      </c>
      <c r="F50" s="28">
        <v>17255.1101672418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5">
        <f t="shared" si="1"/>
        <v>17255.1101672418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5">
        <f t="shared" si="3"/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5">
        <f t="shared" si="5"/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5">
        <f t="shared" si="7"/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5">
        <f t="shared" si="9"/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5">
        <f t="shared" si="11"/>
        <v>0</v>
      </c>
      <c r="BA50" s="28">
        <f t="shared" si="12"/>
        <v>17255.1101672418</v>
      </c>
    </row>
    <row r="51" ht="30.75" customHeight="1" spans="1:53">
      <c r="A51" s="19" t="s">
        <v>215</v>
      </c>
      <c r="B51" s="20" t="s">
        <v>216</v>
      </c>
      <c r="C51" s="5"/>
      <c r="D51" s="16"/>
      <c r="E51" s="21">
        <f t="shared" ref="E51:K51" si="85">SUM(E52,E58)</f>
        <v>0</v>
      </c>
      <c r="F51" s="21">
        <f t="shared" si="85"/>
        <v>0</v>
      </c>
      <c r="G51" s="21">
        <f t="shared" si="85"/>
        <v>0</v>
      </c>
      <c r="H51" s="21">
        <f t="shared" si="85"/>
        <v>0</v>
      </c>
      <c r="I51" s="21">
        <f t="shared" si="85"/>
        <v>0</v>
      </c>
      <c r="J51" s="21">
        <f t="shared" si="85"/>
        <v>0</v>
      </c>
      <c r="K51" s="21">
        <f t="shared" si="85"/>
        <v>0</v>
      </c>
      <c r="L51" s="25">
        <f t="shared" si="1"/>
        <v>0</v>
      </c>
      <c r="M51" s="21">
        <f t="shared" ref="M51:S51" si="86">SUM(M52,M58)</f>
        <v>0</v>
      </c>
      <c r="N51" s="21">
        <f t="shared" si="86"/>
        <v>0</v>
      </c>
      <c r="O51" s="21">
        <f t="shared" si="86"/>
        <v>0</v>
      </c>
      <c r="P51" s="21">
        <f t="shared" si="86"/>
        <v>15029200.9556676</v>
      </c>
      <c r="Q51" s="21">
        <f t="shared" si="86"/>
        <v>0</v>
      </c>
      <c r="R51" s="21">
        <f t="shared" si="86"/>
        <v>0</v>
      </c>
      <c r="S51" s="21">
        <f t="shared" si="86"/>
        <v>0</v>
      </c>
      <c r="T51" s="25">
        <f t="shared" si="3"/>
        <v>15029200.9556676</v>
      </c>
      <c r="U51" s="21">
        <f t="shared" ref="U51:AA51" si="87">SUM(U52,U58)</f>
        <v>66365.8083355455</v>
      </c>
      <c r="V51" s="21">
        <f t="shared" si="87"/>
        <v>0</v>
      </c>
      <c r="W51" s="21">
        <f t="shared" si="87"/>
        <v>265463.233342182</v>
      </c>
      <c r="X51" s="21">
        <f t="shared" si="87"/>
        <v>3408577.03743032</v>
      </c>
      <c r="Y51" s="21">
        <f t="shared" si="87"/>
        <v>0</v>
      </c>
      <c r="Z51" s="21">
        <f t="shared" si="87"/>
        <v>0</v>
      </c>
      <c r="AA51" s="21">
        <f t="shared" si="87"/>
        <v>231251.207857712</v>
      </c>
      <c r="AB51" s="25">
        <f t="shared" si="5"/>
        <v>3971657.28696576</v>
      </c>
      <c r="AC51" s="21">
        <f t="shared" ref="AC51:AI51" si="88">SUM(AC52,AC58)</f>
        <v>39819.4850013273</v>
      </c>
      <c r="AD51" s="21">
        <f t="shared" si="88"/>
        <v>0</v>
      </c>
      <c r="AE51" s="21">
        <f t="shared" si="88"/>
        <v>92912.1316697637</v>
      </c>
      <c r="AF51" s="21">
        <f t="shared" si="88"/>
        <v>2057340.05840191</v>
      </c>
      <c r="AG51" s="21">
        <f t="shared" si="88"/>
        <v>0</v>
      </c>
      <c r="AH51" s="21">
        <f t="shared" si="88"/>
        <v>0</v>
      </c>
      <c r="AI51" s="21">
        <f t="shared" si="88"/>
        <v>132731.616671091</v>
      </c>
      <c r="AJ51" s="25">
        <f t="shared" si="7"/>
        <v>2322803.29174409</v>
      </c>
      <c r="AK51" s="21">
        <f t="shared" ref="AK51:AQ51" si="89">SUM(AK52,AK58)</f>
        <v>3318290.41677728</v>
      </c>
      <c r="AL51" s="21">
        <f t="shared" si="89"/>
        <v>0</v>
      </c>
      <c r="AM51" s="21">
        <f t="shared" si="89"/>
        <v>0</v>
      </c>
      <c r="AN51" s="21">
        <f t="shared" si="89"/>
        <v>500000</v>
      </c>
      <c r="AO51" s="21">
        <f t="shared" si="89"/>
        <v>0</v>
      </c>
      <c r="AP51" s="21">
        <f t="shared" si="89"/>
        <v>0</v>
      </c>
      <c r="AQ51" s="21">
        <f t="shared" si="89"/>
        <v>0</v>
      </c>
      <c r="AR51" s="25">
        <f t="shared" si="9"/>
        <v>3818290.41677728</v>
      </c>
      <c r="AS51" s="21">
        <f t="shared" ref="AS51:AY51" si="90">SUM(AS52,AS58)</f>
        <v>0</v>
      </c>
      <c r="AT51" s="21">
        <f t="shared" si="90"/>
        <v>0</v>
      </c>
      <c r="AU51" s="21">
        <f t="shared" si="90"/>
        <v>0</v>
      </c>
      <c r="AV51" s="21">
        <f t="shared" si="90"/>
        <v>500000</v>
      </c>
      <c r="AW51" s="21">
        <f t="shared" si="90"/>
        <v>0</v>
      </c>
      <c r="AX51" s="21">
        <f t="shared" si="90"/>
        <v>0</v>
      </c>
      <c r="AY51" s="21">
        <f t="shared" si="90"/>
        <v>0</v>
      </c>
      <c r="AZ51" s="25">
        <f t="shared" si="11"/>
        <v>500000</v>
      </c>
      <c r="BA51" s="21">
        <f t="shared" si="12"/>
        <v>25641951.9511548</v>
      </c>
    </row>
    <row r="52" ht="30.75" customHeight="1" spans="1:53">
      <c r="A52" s="23" t="s">
        <v>222</v>
      </c>
      <c r="B52" s="24" t="s">
        <v>223</v>
      </c>
      <c r="C52" s="5"/>
      <c r="D52" s="16"/>
      <c r="E52" s="25">
        <f t="shared" ref="E52:K52" si="91">SUM(E53:E57)</f>
        <v>0</v>
      </c>
      <c r="F52" s="25">
        <f t="shared" si="91"/>
        <v>0</v>
      </c>
      <c r="G52" s="25">
        <f t="shared" si="91"/>
        <v>0</v>
      </c>
      <c r="H52" s="25">
        <f t="shared" si="91"/>
        <v>0</v>
      </c>
      <c r="I52" s="25">
        <f t="shared" si="91"/>
        <v>0</v>
      </c>
      <c r="J52" s="25">
        <f t="shared" si="91"/>
        <v>0</v>
      </c>
      <c r="K52" s="25">
        <f t="shared" si="91"/>
        <v>0</v>
      </c>
      <c r="L52" s="25">
        <f t="shared" si="1"/>
        <v>0</v>
      </c>
      <c r="M52" s="25">
        <f t="shared" ref="M52:S52" si="92">SUM(M53:M57)</f>
        <v>0</v>
      </c>
      <c r="N52" s="25">
        <f t="shared" si="92"/>
        <v>0</v>
      </c>
      <c r="O52" s="25">
        <f t="shared" si="92"/>
        <v>0</v>
      </c>
      <c r="P52" s="25">
        <f t="shared" si="92"/>
        <v>14972126.3604991</v>
      </c>
      <c r="Q52" s="25">
        <f t="shared" si="92"/>
        <v>0</v>
      </c>
      <c r="R52" s="25">
        <f t="shared" si="92"/>
        <v>0</v>
      </c>
      <c r="S52" s="25">
        <f t="shared" si="92"/>
        <v>0</v>
      </c>
      <c r="T52" s="25">
        <f t="shared" si="3"/>
        <v>14972126.3604991</v>
      </c>
      <c r="U52" s="25">
        <f t="shared" ref="U52:AA52" si="93">SUM(U53:U57)</f>
        <v>66365.8083355455</v>
      </c>
      <c r="V52" s="25">
        <f t="shared" si="93"/>
        <v>0</v>
      </c>
      <c r="W52" s="25">
        <f t="shared" si="93"/>
        <v>265463.233342182</v>
      </c>
      <c r="X52" s="25">
        <f t="shared" si="93"/>
        <v>3127435.62516591</v>
      </c>
      <c r="Y52" s="25">
        <f t="shared" si="93"/>
        <v>0</v>
      </c>
      <c r="Z52" s="25">
        <f t="shared" si="93"/>
        <v>0</v>
      </c>
      <c r="AA52" s="25">
        <f t="shared" si="93"/>
        <v>200013.273161667</v>
      </c>
      <c r="AB52" s="25">
        <f t="shared" si="5"/>
        <v>3659277.94000531</v>
      </c>
      <c r="AC52" s="25">
        <f t="shared" ref="AC52:AI52" si="94">SUM(AC53:AC57)</f>
        <v>39819.4850013273</v>
      </c>
      <c r="AD52" s="25">
        <f t="shared" si="94"/>
        <v>0</v>
      </c>
      <c r="AE52" s="25">
        <f t="shared" si="94"/>
        <v>92912.1316697637</v>
      </c>
      <c r="AF52" s="25">
        <f t="shared" si="94"/>
        <v>2057340.05840191</v>
      </c>
      <c r="AG52" s="25">
        <f t="shared" si="94"/>
        <v>0</v>
      </c>
      <c r="AH52" s="25">
        <f t="shared" si="94"/>
        <v>0</v>
      </c>
      <c r="AI52" s="25">
        <f t="shared" si="94"/>
        <v>132731.616671091</v>
      </c>
      <c r="AJ52" s="25">
        <f t="shared" si="7"/>
        <v>2322803.29174409</v>
      </c>
      <c r="AK52" s="25">
        <f t="shared" ref="AK52:AQ52" si="95">SUM(AK53:AK57)</f>
        <v>3318290.41677728</v>
      </c>
      <c r="AL52" s="25">
        <f t="shared" si="95"/>
        <v>0</v>
      </c>
      <c r="AM52" s="25">
        <f t="shared" si="95"/>
        <v>0</v>
      </c>
      <c r="AN52" s="25">
        <f t="shared" si="95"/>
        <v>500000</v>
      </c>
      <c r="AO52" s="25">
        <f t="shared" si="95"/>
        <v>0</v>
      </c>
      <c r="AP52" s="25">
        <f t="shared" si="95"/>
        <v>0</v>
      </c>
      <c r="AQ52" s="25">
        <f t="shared" si="95"/>
        <v>0</v>
      </c>
      <c r="AR52" s="25">
        <f t="shared" si="9"/>
        <v>3818290.41677728</v>
      </c>
      <c r="AS52" s="25">
        <f t="shared" ref="AS52:AY52" si="96">SUM(AS53:AS57)</f>
        <v>0</v>
      </c>
      <c r="AT52" s="25">
        <f t="shared" si="96"/>
        <v>0</v>
      </c>
      <c r="AU52" s="25">
        <f t="shared" si="96"/>
        <v>0</v>
      </c>
      <c r="AV52" s="25">
        <f t="shared" si="96"/>
        <v>500000</v>
      </c>
      <c r="AW52" s="25">
        <f t="shared" si="96"/>
        <v>0</v>
      </c>
      <c r="AX52" s="25">
        <f t="shared" si="96"/>
        <v>0</v>
      </c>
      <c r="AY52" s="25">
        <f t="shared" si="96"/>
        <v>0</v>
      </c>
      <c r="AZ52" s="25">
        <f t="shared" si="11"/>
        <v>500000</v>
      </c>
      <c r="BA52" s="25">
        <f t="shared" si="12"/>
        <v>25272498.0090258</v>
      </c>
    </row>
    <row r="53" ht="30.75" customHeight="1" spans="1:53">
      <c r="A53" s="29" t="s">
        <v>225</v>
      </c>
      <c r="B53" s="30" t="s">
        <v>226</v>
      </c>
      <c r="C53" s="31"/>
      <c r="D53" s="30" t="s">
        <v>96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5">
        <f t="shared" si="1"/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5">
        <f t="shared" si="3"/>
        <v>0</v>
      </c>
      <c r="U53" s="28">
        <v>66365.8083355455</v>
      </c>
      <c r="V53" s="28">
        <v>0</v>
      </c>
      <c r="W53" s="28">
        <v>265463.233342182</v>
      </c>
      <c r="X53" s="28">
        <v>1327316.16671091</v>
      </c>
      <c r="Y53" s="28">
        <v>0</v>
      </c>
      <c r="Z53" s="28">
        <v>0</v>
      </c>
      <c r="AA53" s="28">
        <v>0</v>
      </c>
      <c r="AB53" s="25">
        <f t="shared" si="5"/>
        <v>1659145.20838864</v>
      </c>
      <c r="AC53" s="28">
        <v>39819.4850013273</v>
      </c>
      <c r="AD53" s="28">
        <v>0</v>
      </c>
      <c r="AE53" s="28">
        <v>92912.1316697637</v>
      </c>
      <c r="AF53" s="28">
        <v>2057340.05840191</v>
      </c>
      <c r="AG53" s="28">
        <v>0</v>
      </c>
      <c r="AH53" s="28">
        <v>0</v>
      </c>
      <c r="AI53" s="28">
        <v>132731.616671091</v>
      </c>
      <c r="AJ53" s="25">
        <f t="shared" si="7"/>
        <v>2322803.29174409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5">
        <f t="shared" si="9"/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5">
        <f t="shared" si="11"/>
        <v>0</v>
      </c>
      <c r="BA53" s="28">
        <f t="shared" si="12"/>
        <v>3981948.50013273</v>
      </c>
    </row>
    <row r="54" ht="30.75" customHeight="1" spans="1:53">
      <c r="A54" s="29" t="s">
        <v>227</v>
      </c>
      <c r="B54" s="30" t="s">
        <v>228</v>
      </c>
      <c r="C54" s="31"/>
      <c r="D54" s="30" t="s">
        <v>229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5">
        <f t="shared" si="1"/>
        <v>0</v>
      </c>
      <c r="M54" s="28">
        <v>0</v>
      </c>
      <c r="N54" s="28">
        <v>0</v>
      </c>
      <c r="O54" s="28">
        <v>0</v>
      </c>
      <c r="P54" s="28">
        <v>14972126.3604991</v>
      </c>
      <c r="Q54" s="28">
        <v>0</v>
      </c>
      <c r="R54" s="28">
        <v>0</v>
      </c>
      <c r="S54" s="28">
        <v>0</v>
      </c>
      <c r="T54" s="25">
        <f t="shared" si="3"/>
        <v>14972126.3604991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5">
        <f t="shared" si="5"/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5">
        <f t="shared" si="7"/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5">
        <f t="shared" si="9"/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5">
        <f t="shared" si="11"/>
        <v>0</v>
      </c>
      <c r="BA54" s="28">
        <f t="shared" si="12"/>
        <v>14972126.3604991</v>
      </c>
    </row>
    <row r="55" ht="30.75" customHeight="1" spans="1:53">
      <c r="A55" s="29" t="s">
        <v>230</v>
      </c>
      <c r="B55" s="30" t="s">
        <v>231</v>
      </c>
      <c r="C55" s="31"/>
      <c r="D55" s="30" t="s">
        <v>139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5">
        <f t="shared" si="1"/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5">
        <f t="shared" si="3"/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5">
        <f t="shared" si="5"/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5">
        <f t="shared" si="7"/>
        <v>0</v>
      </c>
      <c r="AK55" s="28">
        <v>3318290.41677728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5">
        <f t="shared" si="9"/>
        <v>3318290.41677728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5">
        <f t="shared" si="11"/>
        <v>0</v>
      </c>
      <c r="BA55" s="28">
        <f t="shared" si="12"/>
        <v>3318290.41677728</v>
      </c>
    </row>
    <row r="56" ht="30.75" customHeight="1" spans="1:53">
      <c r="A56" s="29" t="s">
        <v>232</v>
      </c>
      <c r="B56" s="30" t="s">
        <v>233</v>
      </c>
      <c r="C56" s="31"/>
      <c r="D56" s="30" t="s">
        <v>139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5">
        <f t="shared" si="1"/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5">
        <f t="shared" si="3"/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5">
        <f t="shared" si="5"/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5">
        <f t="shared" si="7"/>
        <v>0</v>
      </c>
      <c r="AK56" s="28">
        <v>0</v>
      </c>
      <c r="AL56" s="28">
        <v>0</v>
      </c>
      <c r="AM56" s="28">
        <v>0</v>
      </c>
      <c r="AN56" s="28">
        <v>500000</v>
      </c>
      <c r="AO56" s="28">
        <v>0</v>
      </c>
      <c r="AP56" s="28">
        <v>0</v>
      </c>
      <c r="AQ56" s="28">
        <v>0</v>
      </c>
      <c r="AR56" s="25">
        <f t="shared" si="9"/>
        <v>500000</v>
      </c>
      <c r="AS56" s="28">
        <v>0</v>
      </c>
      <c r="AT56" s="28">
        <v>0</v>
      </c>
      <c r="AU56" s="28">
        <v>0</v>
      </c>
      <c r="AV56" s="28">
        <v>500000</v>
      </c>
      <c r="AW56" s="28">
        <v>0</v>
      </c>
      <c r="AX56" s="28">
        <v>0</v>
      </c>
      <c r="AY56" s="28">
        <v>0</v>
      </c>
      <c r="AZ56" s="25">
        <f t="shared" si="11"/>
        <v>500000</v>
      </c>
      <c r="BA56" s="28">
        <f t="shared" si="12"/>
        <v>1000000</v>
      </c>
    </row>
    <row r="57" ht="30.75" customHeight="1" spans="1:53">
      <c r="A57" s="29" t="s">
        <v>234</v>
      </c>
      <c r="B57" s="30" t="s">
        <v>235</v>
      </c>
      <c r="C57" s="31"/>
      <c r="D57" s="30" t="s">
        <v>236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5">
        <f t="shared" si="1"/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5">
        <f t="shared" si="3"/>
        <v>0</v>
      </c>
      <c r="U57" s="28">
        <v>0</v>
      </c>
      <c r="V57" s="28">
        <v>0</v>
      </c>
      <c r="W57" s="28">
        <v>0</v>
      </c>
      <c r="X57" s="28">
        <v>1800119.458455</v>
      </c>
      <c r="Y57" s="28">
        <v>0</v>
      </c>
      <c r="Z57" s="28">
        <v>0</v>
      </c>
      <c r="AA57" s="28">
        <v>200013.273161667</v>
      </c>
      <c r="AB57" s="25">
        <f t="shared" si="5"/>
        <v>2000132.73161667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5">
        <f t="shared" si="7"/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5">
        <f t="shared" si="9"/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5">
        <f t="shared" si="11"/>
        <v>0</v>
      </c>
      <c r="BA57" s="28">
        <f t="shared" si="12"/>
        <v>2000132.73161667</v>
      </c>
    </row>
    <row r="58" ht="30.75" customHeight="1" spans="1:53">
      <c r="A58" s="23" t="s">
        <v>237</v>
      </c>
      <c r="B58" s="24" t="s">
        <v>238</v>
      </c>
      <c r="C58" s="5"/>
      <c r="D58" s="16"/>
      <c r="E58" s="25">
        <f t="shared" ref="E58:K58" si="97">SUM(E59:E60)</f>
        <v>0</v>
      </c>
      <c r="F58" s="25">
        <f t="shared" si="97"/>
        <v>0</v>
      </c>
      <c r="G58" s="25">
        <f t="shared" si="97"/>
        <v>0</v>
      </c>
      <c r="H58" s="25">
        <f t="shared" si="97"/>
        <v>0</v>
      </c>
      <c r="I58" s="25">
        <f t="shared" si="97"/>
        <v>0</v>
      </c>
      <c r="J58" s="25">
        <f t="shared" si="97"/>
        <v>0</v>
      </c>
      <c r="K58" s="25">
        <f t="shared" si="97"/>
        <v>0</v>
      </c>
      <c r="L58" s="25">
        <f t="shared" si="1"/>
        <v>0</v>
      </c>
      <c r="M58" s="25">
        <f t="shared" ref="M58:S58" si="98">SUM(M59:M60)</f>
        <v>0</v>
      </c>
      <c r="N58" s="25">
        <f t="shared" si="98"/>
        <v>0</v>
      </c>
      <c r="O58" s="25">
        <f t="shared" si="98"/>
        <v>0</v>
      </c>
      <c r="P58" s="25">
        <f t="shared" si="98"/>
        <v>57074.5951685692</v>
      </c>
      <c r="Q58" s="25">
        <f t="shared" si="98"/>
        <v>0</v>
      </c>
      <c r="R58" s="25">
        <f t="shared" si="98"/>
        <v>0</v>
      </c>
      <c r="S58" s="25">
        <f t="shared" si="98"/>
        <v>0</v>
      </c>
      <c r="T58" s="25">
        <f t="shared" si="3"/>
        <v>57074.5951685692</v>
      </c>
      <c r="U58" s="25">
        <f t="shared" ref="U58:AA58" si="99">SUM(U59:U60)</f>
        <v>0</v>
      </c>
      <c r="V58" s="25">
        <f t="shared" si="99"/>
        <v>0</v>
      </c>
      <c r="W58" s="25">
        <f t="shared" si="99"/>
        <v>0</v>
      </c>
      <c r="X58" s="25">
        <f t="shared" si="99"/>
        <v>281141.412264401</v>
      </c>
      <c r="Y58" s="25">
        <f t="shared" si="99"/>
        <v>0</v>
      </c>
      <c r="Z58" s="25">
        <f t="shared" si="99"/>
        <v>0</v>
      </c>
      <c r="AA58" s="25">
        <f t="shared" si="99"/>
        <v>31237.9346960446</v>
      </c>
      <c r="AB58" s="25">
        <f t="shared" si="5"/>
        <v>312379.346960446</v>
      </c>
      <c r="AC58" s="25">
        <f t="shared" ref="AC58:AI58" si="100">SUM(AC59:AC60)</f>
        <v>0</v>
      </c>
      <c r="AD58" s="25">
        <f t="shared" si="100"/>
        <v>0</v>
      </c>
      <c r="AE58" s="25">
        <f t="shared" si="100"/>
        <v>0</v>
      </c>
      <c r="AF58" s="25">
        <f t="shared" si="100"/>
        <v>0</v>
      </c>
      <c r="AG58" s="25">
        <f t="shared" si="100"/>
        <v>0</v>
      </c>
      <c r="AH58" s="25">
        <f t="shared" si="100"/>
        <v>0</v>
      </c>
      <c r="AI58" s="25">
        <f t="shared" si="100"/>
        <v>0</v>
      </c>
      <c r="AJ58" s="25">
        <f t="shared" si="7"/>
        <v>0</v>
      </c>
      <c r="AK58" s="25">
        <f t="shared" ref="AK58:AQ58" si="101">SUM(AK59:AK60)</f>
        <v>0</v>
      </c>
      <c r="AL58" s="25">
        <f t="shared" si="101"/>
        <v>0</v>
      </c>
      <c r="AM58" s="25">
        <f t="shared" si="101"/>
        <v>0</v>
      </c>
      <c r="AN58" s="25">
        <f t="shared" si="101"/>
        <v>0</v>
      </c>
      <c r="AO58" s="25">
        <f t="shared" si="101"/>
        <v>0</v>
      </c>
      <c r="AP58" s="25">
        <f t="shared" si="101"/>
        <v>0</v>
      </c>
      <c r="AQ58" s="25">
        <f t="shared" si="101"/>
        <v>0</v>
      </c>
      <c r="AR58" s="25">
        <f t="shared" si="9"/>
        <v>0</v>
      </c>
      <c r="AS58" s="25">
        <f t="shared" ref="AS58:AY58" si="102">SUM(AS59:AS60)</f>
        <v>0</v>
      </c>
      <c r="AT58" s="25">
        <f t="shared" si="102"/>
        <v>0</v>
      </c>
      <c r="AU58" s="25">
        <f t="shared" si="102"/>
        <v>0</v>
      </c>
      <c r="AV58" s="25">
        <f t="shared" si="102"/>
        <v>0</v>
      </c>
      <c r="AW58" s="25">
        <f t="shared" si="102"/>
        <v>0</v>
      </c>
      <c r="AX58" s="25">
        <f t="shared" si="102"/>
        <v>0</v>
      </c>
      <c r="AY58" s="25">
        <f t="shared" si="102"/>
        <v>0</v>
      </c>
      <c r="AZ58" s="25">
        <f t="shared" si="11"/>
        <v>0</v>
      </c>
      <c r="BA58" s="25">
        <f t="shared" si="12"/>
        <v>369453.942129015</v>
      </c>
    </row>
    <row r="59" ht="30.75" customHeight="1" spans="1:53">
      <c r="A59" s="29" t="s">
        <v>241</v>
      </c>
      <c r="B59" s="30" t="s">
        <v>242</v>
      </c>
      <c r="C59" s="31"/>
      <c r="D59" s="30" t="s">
        <v>236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5">
        <f t="shared" si="1"/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5">
        <f t="shared" si="3"/>
        <v>0</v>
      </c>
      <c r="U59" s="28">
        <v>0</v>
      </c>
      <c r="V59" s="28">
        <v>0</v>
      </c>
      <c r="W59" s="28">
        <v>0</v>
      </c>
      <c r="X59" s="28">
        <v>281141.412264401</v>
      </c>
      <c r="Y59" s="28">
        <v>0</v>
      </c>
      <c r="Z59" s="28">
        <v>0</v>
      </c>
      <c r="AA59" s="28">
        <v>31237.9346960446</v>
      </c>
      <c r="AB59" s="25">
        <f t="shared" si="5"/>
        <v>312379.346960446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5">
        <f t="shared" si="7"/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5">
        <f t="shared" si="9"/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5">
        <f t="shared" si="11"/>
        <v>0</v>
      </c>
      <c r="BA59" s="28">
        <f t="shared" si="12"/>
        <v>312379.346960446</v>
      </c>
    </row>
    <row r="60" ht="30.75" customHeight="1" spans="1:53">
      <c r="A60" s="29" t="s">
        <v>243</v>
      </c>
      <c r="B60" s="30" t="s">
        <v>244</v>
      </c>
      <c r="C60" s="31"/>
      <c r="D60" s="30" t="s">
        <v>188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5">
        <f t="shared" si="1"/>
        <v>0</v>
      </c>
      <c r="M60" s="28">
        <v>0</v>
      </c>
      <c r="N60" s="28">
        <v>0</v>
      </c>
      <c r="O60" s="28">
        <v>0</v>
      </c>
      <c r="P60" s="28">
        <v>57074.5951685692</v>
      </c>
      <c r="Q60" s="28">
        <v>0</v>
      </c>
      <c r="R60" s="28">
        <v>0</v>
      </c>
      <c r="S60" s="28">
        <v>0</v>
      </c>
      <c r="T60" s="25">
        <f t="shared" si="3"/>
        <v>57074.5951685692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5">
        <f t="shared" si="5"/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5">
        <f t="shared" si="7"/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5">
        <f t="shared" si="9"/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5">
        <f t="shared" si="11"/>
        <v>0</v>
      </c>
      <c r="BA60" s="28">
        <f t="shared" si="12"/>
        <v>57074.5951685692</v>
      </c>
    </row>
    <row r="61" ht="30.75" customHeight="1" spans="1:53">
      <c r="A61" s="19" t="s">
        <v>245</v>
      </c>
      <c r="B61" s="20" t="s">
        <v>246</v>
      </c>
      <c r="C61" s="5"/>
      <c r="D61" s="16"/>
      <c r="E61" s="21">
        <f t="shared" ref="E61:K61" si="103">SUM(E62)</f>
        <v>0</v>
      </c>
      <c r="F61" s="21">
        <f t="shared" si="103"/>
        <v>0</v>
      </c>
      <c r="G61" s="21">
        <f t="shared" si="103"/>
        <v>0</v>
      </c>
      <c r="H61" s="21">
        <f t="shared" si="103"/>
        <v>0</v>
      </c>
      <c r="I61" s="21">
        <f t="shared" si="103"/>
        <v>0</v>
      </c>
      <c r="J61" s="21">
        <f t="shared" si="103"/>
        <v>0</v>
      </c>
      <c r="K61" s="21">
        <f t="shared" si="103"/>
        <v>0</v>
      </c>
      <c r="L61" s="25">
        <f t="shared" si="1"/>
        <v>0</v>
      </c>
      <c r="M61" s="21">
        <f t="shared" ref="M61:S61" si="104">SUM(M62)</f>
        <v>278736.395009291</v>
      </c>
      <c r="N61" s="21">
        <f t="shared" si="104"/>
        <v>0</v>
      </c>
      <c r="O61" s="21">
        <f t="shared" si="104"/>
        <v>0</v>
      </c>
      <c r="P61" s="21">
        <f t="shared" si="104"/>
        <v>0</v>
      </c>
      <c r="Q61" s="21">
        <f t="shared" si="104"/>
        <v>0</v>
      </c>
      <c r="R61" s="21">
        <f t="shared" si="104"/>
        <v>0</v>
      </c>
      <c r="S61" s="21">
        <f t="shared" si="104"/>
        <v>0</v>
      </c>
      <c r="T61" s="25">
        <f t="shared" si="3"/>
        <v>278736.395009291</v>
      </c>
      <c r="U61" s="21">
        <f t="shared" ref="U61:AA61" si="105">SUM(U62)</f>
        <v>0</v>
      </c>
      <c r="V61" s="21">
        <f t="shared" si="105"/>
        <v>0</v>
      </c>
      <c r="W61" s="21">
        <f t="shared" si="105"/>
        <v>79645.3</v>
      </c>
      <c r="X61" s="21">
        <f t="shared" si="105"/>
        <v>4585871.73067428</v>
      </c>
      <c r="Y61" s="21">
        <f t="shared" si="105"/>
        <v>451323.35</v>
      </c>
      <c r="Z61" s="21">
        <f t="shared" si="105"/>
        <v>0</v>
      </c>
      <c r="AA61" s="21">
        <f t="shared" si="105"/>
        <v>0</v>
      </c>
      <c r="AB61" s="25">
        <f t="shared" si="5"/>
        <v>4665517.03067428</v>
      </c>
      <c r="AC61" s="21">
        <f t="shared" ref="AC61:AI61" si="106">SUM(AC62)</f>
        <v>0</v>
      </c>
      <c r="AD61" s="21">
        <f t="shared" si="106"/>
        <v>0</v>
      </c>
      <c r="AE61" s="21">
        <f t="shared" si="106"/>
        <v>278742.725006637</v>
      </c>
      <c r="AF61" s="21">
        <f t="shared" si="106"/>
        <v>2243200.17505973</v>
      </c>
      <c r="AG61" s="21">
        <f t="shared" si="106"/>
        <v>451323.35</v>
      </c>
      <c r="AH61" s="21">
        <f t="shared" si="106"/>
        <v>0</v>
      </c>
      <c r="AI61" s="21">
        <f t="shared" si="106"/>
        <v>0</v>
      </c>
      <c r="AJ61" s="25">
        <f t="shared" si="7"/>
        <v>2521942.90006637</v>
      </c>
      <c r="AK61" s="21">
        <f t="shared" ref="AK61:AQ61" si="107">SUM(AK62)</f>
        <v>0</v>
      </c>
      <c r="AL61" s="21">
        <f t="shared" si="107"/>
        <v>0</v>
      </c>
      <c r="AM61" s="21">
        <f t="shared" si="107"/>
        <v>278742.725006637</v>
      </c>
      <c r="AN61" s="21">
        <f t="shared" si="107"/>
        <v>1579542.09170427</v>
      </c>
      <c r="AO61" s="21">
        <f t="shared" si="107"/>
        <v>451323.35</v>
      </c>
      <c r="AP61" s="21">
        <f t="shared" si="107"/>
        <v>0</v>
      </c>
      <c r="AQ61" s="21">
        <f t="shared" si="107"/>
        <v>0</v>
      </c>
      <c r="AR61" s="25">
        <f t="shared" si="9"/>
        <v>1858284.81671091</v>
      </c>
      <c r="AS61" s="21">
        <f t="shared" ref="AS61:AY61" si="108">SUM(AS62)</f>
        <v>0</v>
      </c>
      <c r="AT61" s="21">
        <f t="shared" si="108"/>
        <v>0</v>
      </c>
      <c r="AU61" s="21">
        <f t="shared" si="108"/>
        <v>199097.425006637</v>
      </c>
      <c r="AV61" s="21">
        <f t="shared" si="108"/>
        <v>1128218.74170427</v>
      </c>
      <c r="AW61" s="21">
        <f t="shared" si="108"/>
        <v>0</v>
      </c>
      <c r="AX61" s="21">
        <f t="shared" si="108"/>
        <v>0</v>
      </c>
      <c r="AY61" s="21">
        <f t="shared" si="108"/>
        <v>0</v>
      </c>
      <c r="AZ61" s="25">
        <f t="shared" si="11"/>
        <v>1327316.16671091</v>
      </c>
      <c r="BA61" s="21">
        <f t="shared" si="12"/>
        <v>10651797.3091718</v>
      </c>
    </row>
    <row r="62" ht="30.75" customHeight="1" spans="1:53">
      <c r="A62" s="23" t="s">
        <v>249</v>
      </c>
      <c r="B62" s="24" t="s">
        <v>250</v>
      </c>
      <c r="C62" s="5"/>
      <c r="D62" s="16"/>
      <c r="E62" s="25">
        <f t="shared" ref="E62:K62" si="109">SUM(E63:E67)</f>
        <v>0</v>
      </c>
      <c r="F62" s="25">
        <f t="shared" si="109"/>
        <v>0</v>
      </c>
      <c r="G62" s="25">
        <f t="shared" si="109"/>
        <v>0</v>
      </c>
      <c r="H62" s="25">
        <f t="shared" si="109"/>
        <v>0</v>
      </c>
      <c r="I62" s="25">
        <f t="shared" si="109"/>
        <v>0</v>
      </c>
      <c r="J62" s="25">
        <f t="shared" si="109"/>
        <v>0</v>
      </c>
      <c r="K62" s="25">
        <f t="shared" si="109"/>
        <v>0</v>
      </c>
      <c r="L62" s="25">
        <f t="shared" si="1"/>
        <v>0</v>
      </c>
      <c r="M62" s="25">
        <f t="shared" ref="M62:S62" si="110">SUM(M63:M67)</f>
        <v>278736.395009291</v>
      </c>
      <c r="N62" s="25">
        <f t="shared" si="110"/>
        <v>0</v>
      </c>
      <c r="O62" s="25">
        <f t="shared" si="110"/>
        <v>0</v>
      </c>
      <c r="P62" s="25">
        <f t="shared" si="110"/>
        <v>0</v>
      </c>
      <c r="Q62" s="25">
        <f t="shared" si="110"/>
        <v>0</v>
      </c>
      <c r="R62" s="25">
        <f t="shared" si="110"/>
        <v>0</v>
      </c>
      <c r="S62" s="25">
        <f t="shared" si="110"/>
        <v>0</v>
      </c>
      <c r="T62" s="25">
        <f t="shared" si="3"/>
        <v>278736.395009291</v>
      </c>
      <c r="U62" s="25">
        <f t="shared" ref="U62:AA62" si="111">SUM(U63:U67)</f>
        <v>0</v>
      </c>
      <c r="V62" s="25">
        <f t="shared" si="111"/>
        <v>0</v>
      </c>
      <c r="W62" s="25">
        <f t="shared" si="111"/>
        <v>79645.3</v>
      </c>
      <c r="X62" s="25">
        <f t="shared" si="111"/>
        <v>4585871.73067428</v>
      </c>
      <c r="Y62" s="25">
        <f t="shared" si="111"/>
        <v>451323.35</v>
      </c>
      <c r="Z62" s="25">
        <f t="shared" si="111"/>
        <v>0</v>
      </c>
      <c r="AA62" s="25">
        <f t="shared" si="111"/>
        <v>0</v>
      </c>
      <c r="AB62" s="25">
        <f t="shared" si="5"/>
        <v>4665517.03067428</v>
      </c>
      <c r="AC62" s="25">
        <f t="shared" ref="AC62:AI62" si="112">SUM(AC63:AC67)</f>
        <v>0</v>
      </c>
      <c r="AD62" s="25">
        <f t="shared" si="112"/>
        <v>0</v>
      </c>
      <c r="AE62" s="25">
        <f t="shared" si="112"/>
        <v>278742.725006637</v>
      </c>
      <c r="AF62" s="25">
        <f t="shared" si="112"/>
        <v>2243200.17505973</v>
      </c>
      <c r="AG62" s="25">
        <f t="shared" si="112"/>
        <v>451323.35</v>
      </c>
      <c r="AH62" s="25">
        <f t="shared" si="112"/>
        <v>0</v>
      </c>
      <c r="AI62" s="25">
        <f t="shared" si="112"/>
        <v>0</v>
      </c>
      <c r="AJ62" s="25">
        <f t="shared" si="7"/>
        <v>2521942.90006637</v>
      </c>
      <c r="AK62" s="25">
        <f t="shared" ref="AK62:AQ62" si="113">SUM(AK63:AK67)</f>
        <v>0</v>
      </c>
      <c r="AL62" s="25">
        <f t="shared" si="113"/>
        <v>0</v>
      </c>
      <c r="AM62" s="25">
        <f t="shared" si="113"/>
        <v>278742.725006637</v>
      </c>
      <c r="AN62" s="25">
        <f t="shared" si="113"/>
        <v>1579542.09170427</v>
      </c>
      <c r="AO62" s="25">
        <f t="shared" si="113"/>
        <v>451323.35</v>
      </c>
      <c r="AP62" s="25">
        <f t="shared" si="113"/>
        <v>0</v>
      </c>
      <c r="AQ62" s="25">
        <f t="shared" si="113"/>
        <v>0</v>
      </c>
      <c r="AR62" s="25">
        <f t="shared" si="9"/>
        <v>1858284.81671091</v>
      </c>
      <c r="AS62" s="25">
        <f t="shared" ref="AS62:AY62" si="114">SUM(AS63:AS67)</f>
        <v>0</v>
      </c>
      <c r="AT62" s="25">
        <f t="shared" si="114"/>
        <v>0</v>
      </c>
      <c r="AU62" s="25">
        <f t="shared" si="114"/>
        <v>199097.425006637</v>
      </c>
      <c r="AV62" s="25">
        <f t="shared" si="114"/>
        <v>1128218.74170427</v>
      </c>
      <c r="AW62" s="25">
        <f t="shared" si="114"/>
        <v>0</v>
      </c>
      <c r="AX62" s="25">
        <f t="shared" si="114"/>
        <v>0</v>
      </c>
      <c r="AY62" s="25">
        <f t="shared" si="114"/>
        <v>0</v>
      </c>
      <c r="AZ62" s="25">
        <f t="shared" si="11"/>
        <v>1327316.16671091</v>
      </c>
      <c r="BA62" s="25">
        <f t="shared" si="12"/>
        <v>10651797.3091718</v>
      </c>
    </row>
    <row r="63" ht="30.75" customHeight="1" spans="1:53">
      <c r="A63" s="29" t="s">
        <v>253</v>
      </c>
      <c r="B63" s="30" t="s">
        <v>254</v>
      </c>
      <c r="C63" s="31"/>
      <c r="D63" s="30" t="s">
        <v>96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5">
        <f t="shared" si="1"/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5">
        <f t="shared" si="3"/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5">
        <f t="shared" si="5"/>
        <v>0</v>
      </c>
      <c r="AC63" s="28">
        <v>0</v>
      </c>
      <c r="AD63" s="28">
        <v>0</v>
      </c>
      <c r="AE63" s="28">
        <v>199097.425006637</v>
      </c>
      <c r="AF63" s="28">
        <v>1128218.74170427</v>
      </c>
      <c r="AG63" s="28">
        <v>0</v>
      </c>
      <c r="AH63" s="28">
        <v>0</v>
      </c>
      <c r="AI63" s="28">
        <v>0</v>
      </c>
      <c r="AJ63" s="25">
        <f t="shared" si="7"/>
        <v>1327316.16671091</v>
      </c>
      <c r="AK63" s="28">
        <v>0</v>
      </c>
      <c r="AL63" s="28">
        <v>0</v>
      </c>
      <c r="AM63" s="28">
        <v>199097.425006637</v>
      </c>
      <c r="AN63" s="28">
        <v>1128218.74170427</v>
      </c>
      <c r="AO63" s="28">
        <v>0</v>
      </c>
      <c r="AP63" s="28">
        <v>0</v>
      </c>
      <c r="AQ63" s="28">
        <v>0</v>
      </c>
      <c r="AR63" s="25">
        <f t="shared" si="9"/>
        <v>1327316.16671091</v>
      </c>
      <c r="AS63" s="28">
        <v>0</v>
      </c>
      <c r="AT63" s="28">
        <v>0</v>
      </c>
      <c r="AU63" s="28">
        <v>199097.425006637</v>
      </c>
      <c r="AV63" s="28">
        <v>1128218.74170427</v>
      </c>
      <c r="AW63" s="28">
        <v>0</v>
      </c>
      <c r="AX63" s="28">
        <v>0</v>
      </c>
      <c r="AY63" s="28">
        <v>0</v>
      </c>
      <c r="AZ63" s="25">
        <f t="shared" si="11"/>
        <v>1327316.16671091</v>
      </c>
      <c r="BA63" s="28">
        <f t="shared" si="12"/>
        <v>3981948.50013273</v>
      </c>
    </row>
    <row r="64" ht="30.75" customHeight="1" spans="1:53">
      <c r="A64" s="29" t="s">
        <v>255</v>
      </c>
      <c r="B64" s="30" t="s">
        <v>256</v>
      </c>
      <c r="C64" s="31"/>
      <c r="D64" s="30" t="s">
        <v>96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5">
        <f t="shared" si="1"/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5">
        <f t="shared" si="3"/>
        <v>0</v>
      </c>
      <c r="U64" s="28">
        <v>0</v>
      </c>
      <c r="V64" s="28">
        <v>0</v>
      </c>
      <c r="W64" s="28">
        <v>0</v>
      </c>
      <c r="X64" s="28">
        <v>4134548.38067428</v>
      </c>
      <c r="Y64" s="28">
        <v>0</v>
      </c>
      <c r="Z64" s="28">
        <v>0</v>
      </c>
      <c r="AA64" s="28">
        <v>0</v>
      </c>
      <c r="AB64" s="25">
        <f t="shared" si="5"/>
        <v>4134548.38067428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5">
        <f t="shared" si="7"/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5">
        <f t="shared" si="9"/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5">
        <f t="shared" si="11"/>
        <v>0</v>
      </c>
      <c r="BA64" s="28">
        <f t="shared" si="12"/>
        <v>4134548.38067428</v>
      </c>
    </row>
    <row r="65" ht="30.75" customHeight="1" spans="1:53">
      <c r="A65" s="29" t="s">
        <v>257</v>
      </c>
      <c r="B65" s="30" t="s">
        <v>258</v>
      </c>
      <c r="C65" s="31"/>
      <c r="D65" s="30" t="s">
        <v>139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5">
        <f t="shared" si="1"/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5">
        <f t="shared" si="3"/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5">
        <f t="shared" si="5"/>
        <v>0</v>
      </c>
      <c r="AC65" s="28">
        <v>0</v>
      </c>
      <c r="AD65" s="28">
        <v>0</v>
      </c>
      <c r="AE65" s="28">
        <v>0</v>
      </c>
      <c r="AF65" s="28">
        <v>663658.083355455</v>
      </c>
      <c r="AG65" s="28">
        <v>0</v>
      </c>
      <c r="AH65" s="28">
        <v>0</v>
      </c>
      <c r="AI65" s="28">
        <v>0</v>
      </c>
      <c r="AJ65" s="25">
        <f t="shared" si="7"/>
        <v>663658.083355455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5">
        <f t="shared" si="9"/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5">
        <f t="shared" si="11"/>
        <v>0</v>
      </c>
      <c r="BA65" s="28">
        <f t="shared" si="12"/>
        <v>663658.083355455</v>
      </c>
    </row>
    <row r="66" ht="30.75" customHeight="1" spans="1:53">
      <c r="A66" s="29" t="s">
        <v>259</v>
      </c>
      <c r="B66" s="30" t="s">
        <v>260</v>
      </c>
      <c r="C66" s="31"/>
      <c r="D66" s="30" t="s">
        <v>139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5">
        <f t="shared" si="1"/>
        <v>0</v>
      </c>
      <c r="M66" s="28">
        <v>278736.395009291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5">
        <f t="shared" si="3"/>
        <v>278736.395009291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5">
        <f t="shared" si="5"/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5">
        <f t="shared" si="7"/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5">
        <f t="shared" si="9"/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5">
        <f t="shared" si="11"/>
        <v>0</v>
      </c>
      <c r="BA66" s="28">
        <f t="shared" si="12"/>
        <v>278736.395009291</v>
      </c>
    </row>
    <row r="67" ht="30.75" customHeight="1" spans="1:53">
      <c r="A67" s="29" t="s">
        <v>261</v>
      </c>
      <c r="B67" s="30" t="s">
        <v>262</v>
      </c>
      <c r="C67" s="31" t="s">
        <v>357</v>
      </c>
      <c r="D67" s="30" t="s">
        <v>96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5">
        <f t="shared" si="1"/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5">
        <f t="shared" si="3"/>
        <v>0</v>
      </c>
      <c r="U67" s="28">
        <v>0</v>
      </c>
      <c r="V67" s="28">
        <v>0</v>
      </c>
      <c r="W67" s="28">
        <v>79645.3</v>
      </c>
      <c r="X67" s="28">
        <v>451323.35</v>
      </c>
      <c r="Y67" s="28">
        <v>451323.35</v>
      </c>
      <c r="Z67" s="28">
        <v>0</v>
      </c>
      <c r="AA67" s="28">
        <v>0</v>
      </c>
      <c r="AB67" s="25">
        <f t="shared" si="5"/>
        <v>530968.65</v>
      </c>
      <c r="AC67" s="28">
        <v>0</v>
      </c>
      <c r="AD67" s="28">
        <v>0</v>
      </c>
      <c r="AE67" s="28">
        <v>79645.3</v>
      </c>
      <c r="AF67" s="28">
        <v>451323.35</v>
      </c>
      <c r="AG67" s="28">
        <v>451323.35</v>
      </c>
      <c r="AH67" s="28">
        <v>0</v>
      </c>
      <c r="AI67" s="28">
        <v>0</v>
      </c>
      <c r="AJ67" s="25">
        <f t="shared" si="7"/>
        <v>530968.65</v>
      </c>
      <c r="AK67" s="28">
        <v>0</v>
      </c>
      <c r="AL67" s="28">
        <v>0</v>
      </c>
      <c r="AM67" s="28">
        <v>79645.3</v>
      </c>
      <c r="AN67" s="28">
        <v>451323.35</v>
      </c>
      <c r="AO67" s="28">
        <v>451323.35</v>
      </c>
      <c r="AP67" s="28">
        <v>0</v>
      </c>
      <c r="AQ67" s="28">
        <v>0</v>
      </c>
      <c r="AR67" s="25">
        <f t="shared" si="9"/>
        <v>530968.65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5">
        <f t="shared" si="11"/>
        <v>0</v>
      </c>
      <c r="BA67" s="28">
        <f t="shared" si="12"/>
        <v>1592905.95</v>
      </c>
    </row>
    <row r="68" ht="30.75" customHeight="1" spans="1:53">
      <c r="A68" s="19" t="s">
        <v>263</v>
      </c>
      <c r="B68" s="20" t="s">
        <v>264</v>
      </c>
      <c r="C68" s="5"/>
      <c r="D68" s="16"/>
      <c r="E68" s="21">
        <f t="shared" ref="E68:K68" si="115">SUM(E69)</f>
        <v>0</v>
      </c>
      <c r="F68" s="21">
        <f t="shared" si="115"/>
        <v>0</v>
      </c>
      <c r="G68" s="21">
        <f t="shared" si="115"/>
        <v>4711.97239182373</v>
      </c>
      <c r="H68" s="21">
        <f t="shared" si="115"/>
        <v>837979.445181842</v>
      </c>
      <c r="I68" s="21">
        <f t="shared" si="115"/>
        <v>0</v>
      </c>
      <c r="J68" s="21">
        <f t="shared" si="115"/>
        <v>0</v>
      </c>
      <c r="K68" s="21">
        <f t="shared" si="115"/>
        <v>1327316.16671091</v>
      </c>
      <c r="L68" s="25">
        <f t="shared" si="1"/>
        <v>2170007.58428458</v>
      </c>
      <c r="M68" s="21">
        <f t="shared" ref="M68:S68" si="116">SUM(M69)</f>
        <v>0</v>
      </c>
      <c r="N68" s="21">
        <f t="shared" si="116"/>
        <v>0</v>
      </c>
      <c r="O68" s="21">
        <f t="shared" si="116"/>
        <v>135065.545526945</v>
      </c>
      <c r="P68" s="21">
        <f t="shared" si="116"/>
        <v>8707242.8245288</v>
      </c>
      <c r="Q68" s="21">
        <f t="shared" si="116"/>
        <v>0</v>
      </c>
      <c r="R68" s="21">
        <f t="shared" si="116"/>
        <v>0</v>
      </c>
      <c r="S68" s="21">
        <f t="shared" si="116"/>
        <v>1990974.25006637</v>
      </c>
      <c r="T68" s="25">
        <f t="shared" si="3"/>
        <v>10833282.6201221</v>
      </c>
      <c r="U68" s="21">
        <f t="shared" ref="U68:AA68" si="117">SUM(U69)</f>
        <v>0</v>
      </c>
      <c r="V68" s="21">
        <f t="shared" si="117"/>
        <v>0</v>
      </c>
      <c r="W68" s="21">
        <f t="shared" si="117"/>
        <v>0</v>
      </c>
      <c r="X68" s="21">
        <f t="shared" si="117"/>
        <v>0</v>
      </c>
      <c r="Y68" s="21">
        <f t="shared" si="117"/>
        <v>0</v>
      </c>
      <c r="Z68" s="21">
        <f t="shared" si="117"/>
        <v>0</v>
      </c>
      <c r="AA68" s="21">
        <f t="shared" si="117"/>
        <v>0</v>
      </c>
      <c r="AB68" s="25">
        <f t="shared" si="5"/>
        <v>0</v>
      </c>
      <c r="AC68" s="21">
        <f t="shared" ref="AC68:AI68" si="118">SUM(AC69)</f>
        <v>0</v>
      </c>
      <c r="AD68" s="21">
        <f t="shared" si="118"/>
        <v>0</v>
      </c>
      <c r="AE68" s="21">
        <f t="shared" si="118"/>
        <v>0</v>
      </c>
      <c r="AF68" s="21">
        <f t="shared" si="118"/>
        <v>0</v>
      </c>
      <c r="AG68" s="21">
        <f t="shared" si="118"/>
        <v>0</v>
      </c>
      <c r="AH68" s="21">
        <f t="shared" si="118"/>
        <v>0</v>
      </c>
      <c r="AI68" s="21">
        <f t="shared" si="118"/>
        <v>0</v>
      </c>
      <c r="AJ68" s="25">
        <f t="shared" si="7"/>
        <v>0</v>
      </c>
      <c r="AK68" s="21">
        <f t="shared" ref="AK68:AQ68" si="119">SUM(AK69)</f>
        <v>0</v>
      </c>
      <c r="AL68" s="21">
        <f t="shared" si="119"/>
        <v>0</v>
      </c>
      <c r="AM68" s="21">
        <f t="shared" si="119"/>
        <v>0</v>
      </c>
      <c r="AN68" s="21">
        <f t="shared" si="119"/>
        <v>0</v>
      </c>
      <c r="AO68" s="21">
        <f t="shared" si="119"/>
        <v>0</v>
      </c>
      <c r="AP68" s="21">
        <f t="shared" si="119"/>
        <v>0</v>
      </c>
      <c r="AQ68" s="21">
        <f t="shared" si="119"/>
        <v>0</v>
      </c>
      <c r="AR68" s="25">
        <f t="shared" si="9"/>
        <v>0</v>
      </c>
      <c r="AS68" s="21">
        <f t="shared" ref="AS68:AY68" si="120">SUM(AS69)</f>
        <v>0</v>
      </c>
      <c r="AT68" s="21">
        <f t="shared" si="120"/>
        <v>0</v>
      </c>
      <c r="AU68" s="21">
        <f t="shared" si="120"/>
        <v>0</v>
      </c>
      <c r="AV68" s="21">
        <f t="shared" si="120"/>
        <v>0</v>
      </c>
      <c r="AW68" s="21">
        <f t="shared" si="120"/>
        <v>0</v>
      </c>
      <c r="AX68" s="21">
        <f t="shared" si="120"/>
        <v>0</v>
      </c>
      <c r="AY68" s="21">
        <f t="shared" si="120"/>
        <v>0</v>
      </c>
      <c r="AZ68" s="25">
        <f t="shared" si="11"/>
        <v>0</v>
      </c>
      <c r="BA68" s="21">
        <f t="shared" si="12"/>
        <v>13003290.2044067</v>
      </c>
    </row>
    <row r="69" ht="30.75" customHeight="1" spans="1:53">
      <c r="A69" s="23" t="s">
        <v>268</v>
      </c>
      <c r="B69" s="24" t="s">
        <v>269</v>
      </c>
      <c r="C69" s="5"/>
      <c r="D69" s="16"/>
      <c r="E69" s="25">
        <f t="shared" ref="E69:K69" si="121">SUM(E70)</f>
        <v>0</v>
      </c>
      <c r="F69" s="25">
        <f t="shared" si="121"/>
        <v>0</v>
      </c>
      <c r="G69" s="25">
        <f t="shared" si="121"/>
        <v>4711.97239182373</v>
      </c>
      <c r="H69" s="25">
        <f t="shared" si="121"/>
        <v>837979.445181842</v>
      </c>
      <c r="I69" s="25">
        <f t="shared" si="121"/>
        <v>0</v>
      </c>
      <c r="J69" s="25">
        <f t="shared" si="121"/>
        <v>0</v>
      </c>
      <c r="K69" s="25">
        <f t="shared" si="121"/>
        <v>1327316.16671091</v>
      </c>
      <c r="L69" s="25">
        <f t="shared" si="1"/>
        <v>2170007.58428458</v>
      </c>
      <c r="M69" s="25">
        <f t="shared" ref="M69:S69" si="122">SUM(M70)</f>
        <v>0</v>
      </c>
      <c r="N69" s="25">
        <f t="shared" si="122"/>
        <v>0</v>
      </c>
      <c r="O69" s="25">
        <f t="shared" si="122"/>
        <v>135065.545526945</v>
      </c>
      <c r="P69" s="25">
        <f t="shared" si="122"/>
        <v>8707242.8245288</v>
      </c>
      <c r="Q69" s="25">
        <f t="shared" si="122"/>
        <v>0</v>
      </c>
      <c r="R69" s="25">
        <f t="shared" si="122"/>
        <v>0</v>
      </c>
      <c r="S69" s="25">
        <f t="shared" si="122"/>
        <v>1990974.25006637</v>
      </c>
      <c r="T69" s="25">
        <f t="shared" si="3"/>
        <v>10833282.6201221</v>
      </c>
      <c r="U69" s="25">
        <f t="shared" ref="U69:AA69" si="123">SUM(U70)</f>
        <v>0</v>
      </c>
      <c r="V69" s="25">
        <f t="shared" si="123"/>
        <v>0</v>
      </c>
      <c r="W69" s="25">
        <f t="shared" si="123"/>
        <v>0</v>
      </c>
      <c r="X69" s="25">
        <f t="shared" si="123"/>
        <v>0</v>
      </c>
      <c r="Y69" s="25">
        <f t="shared" si="123"/>
        <v>0</v>
      </c>
      <c r="Z69" s="25">
        <f t="shared" si="123"/>
        <v>0</v>
      </c>
      <c r="AA69" s="25">
        <f t="shared" si="123"/>
        <v>0</v>
      </c>
      <c r="AB69" s="25">
        <f t="shared" si="5"/>
        <v>0</v>
      </c>
      <c r="AC69" s="25">
        <f t="shared" ref="AC69:AI69" si="124">SUM(AC70)</f>
        <v>0</v>
      </c>
      <c r="AD69" s="25">
        <f t="shared" si="124"/>
        <v>0</v>
      </c>
      <c r="AE69" s="25">
        <f t="shared" si="124"/>
        <v>0</v>
      </c>
      <c r="AF69" s="25">
        <f t="shared" si="124"/>
        <v>0</v>
      </c>
      <c r="AG69" s="25">
        <f t="shared" si="124"/>
        <v>0</v>
      </c>
      <c r="AH69" s="25">
        <f t="shared" si="124"/>
        <v>0</v>
      </c>
      <c r="AI69" s="25">
        <f t="shared" si="124"/>
        <v>0</v>
      </c>
      <c r="AJ69" s="25">
        <f t="shared" si="7"/>
        <v>0</v>
      </c>
      <c r="AK69" s="25">
        <f t="shared" ref="AK69:AQ69" si="125">SUM(AK70)</f>
        <v>0</v>
      </c>
      <c r="AL69" s="25">
        <f t="shared" si="125"/>
        <v>0</v>
      </c>
      <c r="AM69" s="25">
        <f t="shared" si="125"/>
        <v>0</v>
      </c>
      <c r="AN69" s="25">
        <f t="shared" si="125"/>
        <v>0</v>
      </c>
      <c r="AO69" s="25">
        <f t="shared" si="125"/>
        <v>0</v>
      </c>
      <c r="AP69" s="25">
        <f t="shared" si="125"/>
        <v>0</v>
      </c>
      <c r="AQ69" s="25">
        <f t="shared" si="125"/>
        <v>0</v>
      </c>
      <c r="AR69" s="25">
        <f t="shared" si="9"/>
        <v>0</v>
      </c>
      <c r="AS69" s="25">
        <f t="shared" ref="AS69:AY69" si="126">SUM(AS70)</f>
        <v>0</v>
      </c>
      <c r="AT69" s="25">
        <f t="shared" si="126"/>
        <v>0</v>
      </c>
      <c r="AU69" s="25">
        <f t="shared" si="126"/>
        <v>0</v>
      </c>
      <c r="AV69" s="25">
        <f t="shared" si="126"/>
        <v>0</v>
      </c>
      <c r="AW69" s="25">
        <f t="shared" si="126"/>
        <v>0</v>
      </c>
      <c r="AX69" s="25">
        <f t="shared" si="126"/>
        <v>0</v>
      </c>
      <c r="AY69" s="25">
        <f t="shared" si="126"/>
        <v>0</v>
      </c>
      <c r="AZ69" s="25">
        <f t="shared" si="11"/>
        <v>0</v>
      </c>
      <c r="BA69" s="25">
        <f t="shared" si="12"/>
        <v>13003290.2044067</v>
      </c>
    </row>
    <row r="70" ht="30.75" customHeight="1" spans="1:53">
      <c r="A70" s="29" t="s">
        <v>274</v>
      </c>
      <c r="B70" s="30" t="s">
        <v>275</v>
      </c>
      <c r="C70" s="31" t="s">
        <v>362</v>
      </c>
      <c r="D70" s="30" t="s">
        <v>96</v>
      </c>
      <c r="E70" s="28">
        <v>0</v>
      </c>
      <c r="F70" s="28">
        <v>0</v>
      </c>
      <c r="G70" s="28">
        <v>4711.97239182373</v>
      </c>
      <c r="H70" s="28">
        <v>837979.445181842</v>
      </c>
      <c r="I70" s="28">
        <v>0</v>
      </c>
      <c r="J70" s="28">
        <v>0</v>
      </c>
      <c r="K70" s="28">
        <v>1327316.16671091</v>
      </c>
      <c r="L70" s="25">
        <f t="shared" si="1"/>
        <v>2170007.58428458</v>
      </c>
      <c r="M70" s="28">
        <v>0</v>
      </c>
      <c r="N70" s="28">
        <v>0</v>
      </c>
      <c r="O70" s="28">
        <v>135065.545526945</v>
      </c>
      <c r="P70" s="28">
        <v>8707242.8245288</v>
      </c>
      <c r="Q70" s="28">
        <v>0</v>
      </c>
      <c r="R70" s="28">
        <v>0</v>
      </c>
      <c r="S70" s="28">
        <v>1990974.25006637</v>
      </c>
      <c r="T70" s="25">
        <f t="shared" si="3"/>
        <v>10833282.6201221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5">
        <f t="shared" si="5"/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5">
        <f t="shared" si="7"/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5">
        <f t="shared" si="9"/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5">
        <f t="shared" si="11"/>
        <v>0</v>
      </c>
      <c r="BA70" s="28">
        <f t="shared" si="12"/>
        <v>13003290.2044067</v>
      </c>
    </row>
    <row r="71" ht="30.75" customHeight="1" spans="1:53">
      <c r="A71" s="19" t="s">
        <v>276</v>
      </c>
      <c r="B71" s="20" t="s">
        <v>277</v>
      </c>
      <c r="C71" s="5"/>
      <c r="D71" s="16"/>
      <c r="E71" s="21">
        <f t="shared" ref="E71:K71" si="127">SUM(E72,E76)</f>
        <v>0</v>
      </c>
      <c r="F71" s="21">
        <f t="shared" si="127"/>
        <v>0</v>
      </c>
      <c r="G71" s="21">
        <f t="shared" si="127"/>
        <v>0</v>
      </c>
      <c r="H71" s="21">
        <f t="shared" si="127"/>
        <v>0</v>
      </c>
      <c r="I71" s="21">
        <f t="shared" si="127"/>
        <v>0</v>
      </c>
      <c r="J71" s="21">
        <f t="shared" si="127"/>
        <v>0</v>
      </c>
      <c r="K71" s="21">
        <f t="shared" si="127"/>
        <v>0</v>
      </c>
      <c r="L71" s="25">
        <f t="shared" si="1"/>
        <v>0</v>
      </c>
      <c r="M71" s="21">
        <f t="shared" ref="M71:S71" si="128">SUM(M72,M76)</f>
        <v>0</v>
      </c>
      <c r="N71" s="21">
        <f t="shared" si="128"/>
        <v>0</v>
      </c>
      <c r="O71" s="21">
        <f t="shared" si="128"/>
        <v>66365.8083355455</v>
      </c>
      <c r="P71" s="21">
        <f t="shared" si="128"/>
        <v>199097.425006637</v>
      </c>
      <c r="Q71" s="21">
        <f t="shared" si="128"/>
        <v>0</v>
      </c>
      <c r="R71" s="21">
        <f t="shared" si="128"/>
        <v>0</v>
      </c>
      <c r="S71" s="21">
        <f t="shared" si="128"/>
        <v>0</v>
      </c>
      <c r="T71" s="25">
        <f t="shared" si="3"/>
        <v>265463.233342182</v>
      </c>
      <c r="U71" s="21">
        <f t="shared" ref="U71:AA71" si="129">SUM(U72,U76)</f>
        <v>0</v>
      </c>
      <c r="V71" s="21">
        <f t="shared" si="129"/>
        <v>0</v>
      </c>
      <c r="W71" s="21">
        <f t="shared" si="129"/>
        <v>66365.8083355455</v>
      </c>
      <c r="X71" s="21">
        <f t="shared" si="129"/>
        <v>265463.233342182</v>
      </c>
      <c r="Y71" s="21">
        <f t="shared" si="129"/>
        <v>0</v>
      </c>
      <c r="Z71" s="21">
        <f t="shared" si="129"/>
        <v>0</v>
      </c>
      <c r="AA71" s="21">
        <f t="shared" si="129"/>
        <v>0</v>
      </c>
      <c r="AB71" s="25">
        <f t="shared" si="5"/>
        <v>331829.041677728</v>
      </c>
      <c r="AC71" s="21">
        <f t="shared" ref="AC71:AI71" si="130">SUM(AC72,AC76)</f>
        <v>26546.3233342182</v>
      </c>
      <c r="AD71" s="21">
        <f t="shared" si="130"/>
        <v>0</v>
      </c>
      <c r="AE71" s="21">
        <f t="shared" si="130"/>
        <v>0</v>
      </c>
      <c r="AF71" s="21">
        <f t="shared" si="130"/>
        <v>2694491.02336076</v>
      </c>
      <c r="AG71" s="21">
        <f t="shared" si="130"/>
        <v>0</v>
      </c>
      <c r="AH71" s="21">
        <f t="shared" si="130"/>
        <v>0</v>
      </c>
      <c r="AI71" s="21">
        <f t="shared" si="130"/>
        <v>448952.061322007</v>
      </c>
      <c r="AJ71" s="25">
        <f t="shared" si="7"/>
        <v>3169989.40801699</v>
      </c>
      <c r="AK71" s="21">
        <f t="shared" ref="AK71:AQ71" si="131">SUM(AK72,AK76)</f>
        <v>0</v>
      </c>
      <c r="AL71" s="21">
        <f t="shared" si="131"/>
        <v>0</v>
      </c>
      <c r="AM71" s="21">
        <f t="shared" si="131"/>
        <v>0</v>
      </c>
      <c r="AN71" s="21">
        <f t="shared" si="131"/>
        <v>0</v>
      </c>
      <c r="AO71" s="21">
        <f t="shared" si="131"/>
        <v>0</v>
      </c>
      <c r="AP71" s="21">
        <f t="shared" si="131"/>
        <v>33182.9041677728</v>
      </c>
      <c r="AQ71" s="21">
        <f t="shared" si="131"/>
        <v>994512.87</v>
      </c>
      <c r="AR71" s="25">
        <f t="shared" si="9"/>
        <v>1027695.77416777</v>
      </c>
      <c r="AS71" s="21">
        <f t="shared" ref="AS71:AY71" si="132">SUM(AS72,AS76)</f>
        <v>0</v>
      </c>
      <c r="AT71" s="21">
        <f t="shared" si="132"/>
        <v>0</v>
      </c>
      <c r="AU71" s="21">
        <f t="shared" si="132"/>
        <v>0</v>
      </c>
      <c r="AV71" s="21">
        <f t="shared" si="132"/>
        <v>0</v>
      </c>
      <c r="AW71" s="21">
        <f t="shared" si="132"/>
        <v>0</v>
      </c>
      <c r="AX71" s="21">
        <f t="shared" si="132"/>
        <v>33182.9041677728</v>
      </c>
      <c r="AY71" s="21">
        <f t="shared" si="132"/>
        <v>929121.316697637</v>
      </c>
      <c r="AZ71" s="25">
        <f t="shared" si="11"/>
        <v>962304.22086541</v>
      </c>
      <c r="BA71" s="21">
        <f t="shared" si="12"/>
        <v>5757281.67807008</v>
      </c>
    </row>
    <row r="72" ht="30.75" customHeight="1" spans="1:53">
      <c r="A72" s="23" t="s">
        <v>281</v>
      </c>
      <c r="B72" s="24" t="s">
        <v>282</v>
      </c>
      <c r="C72" s="5"/>
      <c r="D72" s="16"/>
      <c r="E72" s="25">
        <f t="shared" ref="E72:K72" si="133">SUM(E73:E75)</f>
        <v>0</v>
      </c>
      <c r="F72" s="25">
        <f t="shared" si="133"/>
        <v>0</v>
      </c>
      <c r="G72" s="25">
        <f t="shared" si="133"/>
        <v>0</v>
      </c>
      <c r="H72" s="25">
        <f t="shared" si="133"/>
        <v>0</v>
      </c>
      <c r="I72" s="25">
        <f t="shared" si="133"/>
        <v>0</v>
      </c>
      <c r="J72" s="25">
        <f t="shared" si="133"/>
        <v>0</v>
      </c>
      <c r="K72" s="25">
        <f t="shared" si="133"/>
        <v>0</v>
      </c>
      <c r="L72" s="25">
        <f t="shared" si="1"/>
        <v>0</v>
      </c>
      <c r="M72" s="25">
        <f t="shared" ref="M72:S72" si="134">SUM(M73:M75)</f>
        <v>0</v>
      </c>
      <c r="N72" s="25">
        <f t="shared" si="134"/>
        <v>0</v>
      </c>
      <c r="O72" s="25">
        <f t="shared" si="134"/>
        <v>0</v>
      </c>
      <c r="P72" s="25">
        <f t="shared" si="134"/>
        <v>0</v>
      </c>
      <c r="Q72" s="25">
        <f t="shared" si="134"/>
        <v>0</v>
      </c>
      <c r="R72" s="25">
        <f t="shared" si="134"/>
        <v>0</v>
      </c>
      <c r="S72" s="25">
        <f t="shared" si="134"/>
        <v>0</v>
      </c>
      <c r="T72" s="25">
        <f t="shared" si="3"/>
        <v>0</v>
      </c>
      <c r="U72" s="25">
        <f t="shared" ref="U72:AA72" si="135">SUM(U73:U75)</f>
        <v>0</v>
      </c>
      <c r="V72" s="25">
        <f t="shared" si="135"/>
        <v>0</v>
      </c>
      <c r="W72" s="25">
        <f t="shared" si="135"/>
        <v>0</v>
      </c>
      <c r="X72" s="25">
        <f t="shared" si="135"/>
        <v>0</v>
      </c>
      <c r="Y72" s="25">
        <f t="shared" si="135"/>
        <v>0</v>
      </c>
      <c r="Z72" s="25">
        <f t="shared" si="135"/>
        <v>0</v>
      </c>
      <c r="AA72" s="25">
        <f t="shared" si="135"/>
        <v>0</v>
      </c>
      <c r="AB72" s="25">
        <f t="shared" si="5"/>
        <v>0</v>
      </c>
      <c r="AC72" s="25">
        <f t="shared" ref="AC72:AI72" si="136">SUM(AC73:AC75)</f>
        <v>0</v>
      </c>
      <c r="AD72" s="25">
        <f t="shared" si="136"/>
        <v>0</v>
      </c>
      <c r="AE72" s="25">
        <f t="shared" si="136"/>
        <v>0</v>
      </c>
      <c r="AF72" s="25">
        <f t="shared" si="136"/>
        <v>1692328.11255641</v>
      </c>
      <c r="AG72" s="25">
        <f t="shared" si="136"/>
        <v>0</v>
      </c>
      <c r="AH72" s="25">
        <f t="shared" si="136"/>
        <v>0</v>
      </c>
      <c r="AI72" s="25">
        <f t="shared" si="136"/>
        <v>298646.137509955</v>
      </c>
      <c r="AJ72" s="25">
        <f t="shared" si="7"/>
        <v>1990974.25006637</v>
      </c>
      <c r="AK72" s="25">
        <f t="shared" ref="AK72:AQ72" si="137">SUM(AK73:AK75)</f>
        <v>0</v>
      </c>
      <c r="AL72" s="25">
        <f t="shared" si="137"/>
        <v>0</v>
      </c>
      <c r="AM72" s="25">
        <f t="shared" si="137"/>
        <v>0</v>
      </c>
      <c r="AN72" s="25">
        <f t="shared" si="137"/>
        <v>0</v>
      </c>
      <c r="AO72" s="25">
        <f t="shared" si="137"/>
        <v>0</v>
      </c>
      <c r="AP72" s="25">
        <f t="shared" si="137"/>
        <v>33182.9041677728</v>
      </c>
      <c r="AQ72" s="25">
        <f t="shared" si="137"/>
        <v>994512.87</v>
      </c>
      <c r="AR72" s="25">
        <f t="shared" si="9"/>
        <v>1027695.77416777</v>
      </c>
      <c r="AS72" s="25">
        <f t="shared" ref="AS72:AY72" si="138">SUM(AS73:AS75)</f>
        <v>0</v>
      </c>
      <c r="AT72" s="25">
        <f t="shared" si="138"/>
        <v>0</v>
      </c>
      <c r="AU72" s="25">
        <f t="shared" si="138"/>
        <v>0</v>
      </c>
      <c r="AV72" s="25">
        <f t="shared" si="138"/>
        <v>0</v>
      </c>
      <c r="AW72" s="25">
        <f t="shared" si="138"/>
        <v>0</v>
      </c>
      <c r="AX72" s="25">
        <f t="shared" si="138"/>
        <v>33182.9041677728</v>
      </c>
      <c r="AY72" s="25">
        <f t="shared" si="138"/>
        <v>929121.316697637</v>
      </c>
      <c r="AZ72" s="25">
        <f t="shared" si="11"/>
        <v>962304.22086541</v>
      </c>
      <c r="BA72" s="25">
        <f t="shared" si="12"/>
        <v>3980974.24509955</v>
      </c>
    </row>
    <row r="73" ht="30.75" customHeight="1" spans="1:53">
      <c r="A73" s="29" t="s">
        <v>285</v>
      </c>
      <c r="B73" s="30" t="s">
        <v>286</v>
      </c>
      <c r="C73" s="31"/>
      <c r="D73" s="30" t="s">
        <v>287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5">
        <f t="shared" si="1"/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5">
        <f t="shared" si="3"/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5">
        <f t="shared" si="5"/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5">
        <f t="shared" si="7"/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33182.9041677728</v>
      </c>
      <c r="AQ73" s="28">
        <v>994512.87</v>
      </c>
      <c r="AR73" s="25">
        <f t="shared" si="9"/>
        <v>1027695.77416777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33182.9041677728</v>
      </c>
      <c r="AY73" s="28">
        <v>929121.316697637</v>
      </c>
      <c r="AZ73" s="25">
        <f t="shared" si="11"/>
        <v>962304.22086541</v>
      </c>
      <c r="BA73" s="28">
        <f t="shared" si="12"/>
        <v>1989999.99503318</v>
      </c>
    </row>
    <row r="74" ht="30.75" customHeight="1" spans="1:53">
      <c r="A74" s="29" t="s">
        <v>288</v>
      </c>
      <c r="B74" s="30" t="s">
        <v>289</v>
      </c>
      <c r="C74" s="31" t="s">
        <v>362</v>
      </c>
      <c r="D74" s="30"/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5">
        <f t="shared" si="1"/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5">
        <f t="shared" si="3"/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5">
        <f t="shared" si="5"/>
        <v>0</v>
      </c>
      <c r="AC74" s="28">
        <v>0</v>
      </c>
      <c r="AD74" s="28">
        <v>0</v>
      </c>
      <c r="AE74" s="28">
        <v>0</v>
      </c>
      <c r="AF74" s="28">
        <v>1692328.11255641</v>
      </c>
      <c r="AG74" s="28">
        <v>0</v>
      </c>
      <c r="AH74" s="28">
        <v>0</v>
      </c>
      <c r="AI74" s="28">
        <v>298646.137509955</v>
      </c>
      <c r="AJ74" s="25">
        <f t="shared" si="7"/>
        <v>1990974.25006637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5">
        <f t="shared" si="9"/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5">
        <f t="shared" si="11"/>
        <v>0</v>
      </c>
      <c r="BA74" s="28">
        <f t="shared" si="12"/>
        <v>1990974.25006637</v>
      </c>
    </row>
    <row r="75" ht="30.75" customHeight="1" spans="1:53">
      <c r="A75" s="29" t="s">
        <v>290</v>
      </c>
      <c r="B75" s="30" t="s">
        <v>291</v>
      </c>
      <c r="C75" s="31" t="s">
        <v>363</v>
      </c>
      <c r="D75" s="30"/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5">
        <f t="shared" si="1"/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5">
        <f t="shared" si="3"/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5">
        <f t="shared" si="5"/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5">
        <f t="shared" si="7"/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5">
        <f t="shared" si="9"/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5">
        <f t="shared" si="11"/>
        <v>0</v>
      </c>
      <c r="BA75" s="28">
        <f t="shared" si="12"/>
        <v>0</v>
      </c>
    </row>
    <row r="76" ht="30.75" customHeight="1" spans="1:53">
      <c r="A76" s="23" t="s">
        <v>292</v>
      </c>
      <c r="B76" s="24" t="s">
        <v>293</v>
      </c>
      <c r="C76" s="5"/>
      <c r="D76" s="16"/>
      <c r="E76" s="25">
        <f t="shared" ref="E76:K76" si="139">SUM(E77:E79)</f>
        <v>0</v>
      </c>
      <c r="F76" s="25">
        <f t="shared" si="139"/>
        <v>0</v>
      </c>
      <c r="G76" s="25">
        <f t="shared" si="139"/>
        <v>0</v>
      </c>
      <c r="H76" s="25">
        <f t="shared" si="139"/>
        <v>0</v>
      </c>
      <c r="I76" s="25">
        <f t="shared" si="139"/>
        <v>0</v>
      </c>
      <c r="J76" s="25">
        <f t="shared" si="139"/>
        <v>0</v>
      </c>
      <c r="K76" s="25">
        <f t="shared" si="139"/>
        <v>0</v>
      </c>
      <c r="L76" s="25">
        <f t="shared" si="1"/>
        <v>0</v>
      </c>
      <c r="M76" s="25">
        <f t="shared" ref="M76:S76" si="140">SUM(M77:M79)</f>
        <v>0</v>
      </c>
      <c r="N76" s="25">
        <f t="shared" si="140"/>
        <v>0</v>
      </c>
      <c r="O76" s="25">
        <f t="shared" si="140"/>
        <v>66365.8083355455</v>
      </c>
      <c r="P76" s="25">
        <f t="shared" si="140"/>
        <v>199097.425006637</v>
      </c>
      <c r="Q76" s="25">
        <f t="shared" si="140"/>
        <v>0</v>
      </c>
      <c r="R76" s="25">
        <f t="shared" si="140"/>
        <v>0</v>
      </c>
      <c r="S76" s="25">
        <f t="shared" si="140"/>
        <v>0</v>
      </c>
      <c r="T76" s="25">
        <f t="shared" si="3"/>
        <v>265463.233342182</v>
      </c>
      <c r="U76" s="25">
        <f t="shared" ref="U76:AA76" si="141">SUM(U77:U79)</f>
        <v>0</v>
      </c>
      <c r="V76" s="25">
        <f t="shared" si="141"/>
        <v>0</v>
      </c>
      <c r="W76" s="25">
        <f t="shared" si="141"/>
        <v>66365.8083355455</v>
      </c>
      <c r="X76" s="25">
        <f t="shared" si="141"/>
        <v>265463.233342182</v>
      </c>
      <c r="Y76" s="25">
        <f t="shared" si="141"/>
        <v>0</v>
      </c>
      <c r="Z76" s="25">
        <f t="shared" si="141"/>
        <v>0</v>
      </c>
      <c r="AA76" s="25">
        <f t="shared" si="141"/>
        <v>0</v>
      </c>
      <c r="AB76" s="25">
        <f t="shared" si="5"/>
        <v>331829.041677728</v>
      </c>
      <c r="AC76" s="25">
        <f t="shared" ref="AC76:AI76" si="142">SUM(AC77:AC79)</f>
        <v>26546.3233342182</v>
      </c>
      <c r="AD76" s="25">
        <f t="shared" si="142"/>
        <v>0</v>
      </c>
      <c r="AE76" s="25">
        <f t="shared" si="142"/>
        <v>0</v>
      </c>
      <c r="AF76" s="25">
        <f t="shared" si="142"/>
        <v>1002162.91080435</v>
      </c>
      <c r="AG76" s="25">
        <f t="shared" si="142"/>
        <v>0</v>
      </c>
      <c r="AH76" s="25">
        <f t="shared" si="142"/>
        <v>0</v>
      </c>
      <c r="AI76" s="25">
        <f t="shared" si="142"/>
        <v>150305.923812052</v>
      </c>
      <c r="AJ76" s="25">
        <f t="shared" si="7"/>
        <v>1179015.15795062</v>
      </c>
      <c r="AK76" s="25">
        <f t="shared" ref="AK76:AQ76" si="143">SUM(AK77:AK79)</f>
        <v>0</v>
      </c>
      <c r="AL76" s="25">
        <f t="shared" si="143"/>
        <v>0</v>
      </c>
      <c r="AM76" s="25">
        <f t="shared" si="143"/>
        <v>0</v>
      </c>
      <c r="AN76" s="25">
        <f t="shared" si="143"/>
        <v>0</v>
      </c>
      <c r="AO76" s="25">
        <f t="shared" si="143"/>
        <v>0</v>
      </c>
      <c r="AP76" s="25">
        <f t="shared" si="143"/>
        <v>0</v>
      </c>
      <c r="AQ76" s="25">
        <f t="shared" si="143"/>
        <v>0</v>
      </c>
      <c r="AR76" s="25">
        <f t="shared" si="9"/>
        <v>0</v>
      </c>
      <c r="AS76" s="25">
        <f t="shared" ref="AS76:AY76" si="144">SUM(AS77:AS79)</f>
        <v>0</v>
      </c>
      <c r="AT76" s="25">
        <f t="shared" si="144"/>
        <v>0</v>
      </c>
      <c r="AU76" s="25">
        <f t="shared" si="144"/>
        <v>0</v>
      </c>
      <c r="AV76" s="25">
        <f t="shared" si="144"/>
        <v>0</v>
      </c>
      <c r="AW76" s="25">
        <f t="shared" si="144"/>
        <v>0</v>
      </c>
      <c r="AX76" s="25">
        <f t="shared" si="144"/>
        <v>0</v>
      </c>
      <c r="AY76" s="25">
        <f t="shared" si="144"/>
        <v>0</v>
      </c>
      <c r="AZ76" s="25">
        <f t="shared" si="11"/>
        <v>0</v>
      </c>
      <c r="BA76" s="25">
        <f t="shared" si="12"/>
        <v>1776307.43297053</v>
      </c>
    </row>
    <row r="77" ht="30.75" customHeight="1" spans="1:53">
      <c r="A77" s="29" t="s">
        <v>296</v>
      </c>
      <c r="B77" s="30" t="s">
        <v>297</v>
      </c>
      <c r="C77" s="31"/>
      <c r="D77" s="30" t="s">
        <v>96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5">
        <f t="shared" si="1"/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5">
        <f t="shared" si="3"/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5">
        <f t="shared" si="5"/>
        <v>0</v>
      </c>
      <c r="AC77" s="28">
        <v>26546.3233342182</v>
      </c>
      <c r="AD77" s="28">
        <v>0</v>
      </c>
      <c r="AE77" s="28">
        <v>0</v>
      </c>
      <c r="AF77" s="28">
        <v>1002162.91080435</v>
      </c>
      <c r="AG77" s="28">
        <v>0</v>
      </c>
      <c r="AH77" s="28">
        <v>0</v>
      </c>
      <c r="AI77" s="28">
        <v>150305.923812052</v>
      </c>
      <c r="AJ77" s="25">
        <f t="shared" si="7"/>
        <v>1179015.15795062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5">
        <f t="shared" si="9"/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5">
        <f t="shared" si="11"/>
        <v>0</v>
      </c>
      <c r="BA77" s="28">
        <f t="shared" si="12"/>
        <v>1179015.15795062</v>
      </c>
    </row>
    <row r="78" ht="30.75" customHeight="1" spans="1:53">
      <c r="A78" s="29" t="s">
        <v>298</v>
      </c>
      <c r="B78" s="30" t="s">
        <v>297</v>
      </c>
      <c r="C78" s="31"/>
      <c r="D78" s="30" t="s">
        <v>139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5">
        <f t="shared" si="1"/>
        <v>0</v>
      </c>
      <c r="M78" s="28">
        <v>0</v>
      </c>
      <c r="N78" s="28">
        <v>0</v>
      </c>
      <c r="O78" s="28">
        <v>66365.8083355455</v>
      </c>
      <c r="P78" s="28">
        <v>199097.425006637</v>
      </c>
      <c r="Q78" s="28">
        <v>0</v>
      </c>
      <c r="R78" s="28">
        <v>0</v>
      </c>
      <c r="S78" s="28">
        <v>0</v>
      </c>
      <c r="T78" s="25">
        <f t="shared" si="3"/>
        <v>265463.233342182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5">
        <f t="shared" si="5"/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5">
        <f t="shared" si="7"/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5">
        <f t="shared" si="9"/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5">
        <f t="shared" si="11"/>
        <v>0</v>
      </c>
      <c r="BA78" s="28">
        <f t="shared" si="12"/>
        <v>265463.233342182</v>
      </c>
    </row>
    <row r="79" ht="30.75" customHeight="1" spans="1:53">
      <c r="A79" s="29" t="s">
        <v>299</v>
      </c>
      <c r="B79" s="30" t="s">
        <v>300</v>
      </c>
      <c r="C79" s="31"/>
      <c r="D79" s="30" t="s">
        <v>139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5">
        <f t="shared" si="1"/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5">
        <f t="shared" si="3"/>
        <v>0</v>
      </c>
      <c r="U79" s="28">
        <v>0</v>
      </c>
      <c r="V79" s="28">
        <v>0</v>
      </c>
      <c r="W79" s="28">
        <v>66365.8083355455</v>
      </c>
      <c r="X79" s="28">
        <v>265463.233342182</v>
      </c>
      <c r="Y79" s="28">
        <v>0</v>
      </c>
      <c r="Z79" s="28">
        <v>0</v>
      </c>
      <c r="AA79" s="28">
        <v>0</v>
      </c>
      <c r="AB79" s="25">
        <f t="shared" si="5"/>
        <v>331829.041677728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5">
        <f t="shared" si="7"/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5">
        <f t="shared" si="9"/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5">
        <f t="shared" si="11"/>
        <v>0</v>
      </c>
      <c r="BA79" s="28">
        <f t="shared" si="12"/>
        <v>331829.041677728</v>
      </c>
    </row>
    <row r="80" ht="30.75" customHeight="1" spans="1:53">
      <c r="A80" s="19" t="s">
        <v>301</v>
      </c>
      <c r="B80" s="20" t="s">
        <v>302</v>
      </c>
      <c r="C80" s="5"/>
      <c r="D80" s="16"/>
      <c r="E80" s="21">
        <f t="shared" ref="E80:K80" si="145">SUM(E81)</f>
        <v>0</v>
      </c>
      <c r="F80" s="21">
        <f t="shared" si="145"/>
        <v>0</v>
      </c>
      <c r="G80" s="21">
        <f t="shared" si="145"/>
        <v>0</v>
      </c>
      <c r="H80" s="21">
        <f t="shared" si="145"/>
        <v>0</v>
      </c>
      <c r="I80" s="21">
        <f t="shared" si="145"/>
        <v>0</v>
      </c>
      <c r="J80" s="21">
        <f t="shared" si="145"/>
        <v>0</v>
      </c>
      <c r="K80" s="21">
        <f t="shared" si="145"/>
        <v>0</v>
      </c>
      <c r="L80" s="25">
        <f t="shared" si="1"/>
        <v>0</v>
      </c>
      <c r="M80" s="21">
        <f t="shared" ref="M80:S80" si="146">SUM(M81)</f>
        <v>0</v>
      </c>
      <c r="N80" s="21">
        <f t="shared" si="146"/>
        <v>0</v>
      </c>
      <c r="O80" s="21">
        <f t="shared" si="146"/>
        <v>0</v>
      </c>
      <c r="P80" s="21">
        <f t="shared" si="146"/>
        <v>0</v>
      </c>
      <c r="Q80" s="21">
        <f t="shared" si="146"/>
        <v>0</v>
      </c>
      <c r="R80" s="21">
        <f t="shared" si="146"/>
        <v>0</v>
      </c>
      <c r="S80" s="21">
        <f t="shared" si="146"/>
        <v>0</v>
      </c>
      <c r="T80" s="25">
        <f t="shared" si="3"/>
        <v>0</v>
      </c>
      <c r="U80" s="21">
        <f t="shared" ref="U80:AA80" si="147">SUM(U81)</f>
        <v>0</v>
      </c>
      <c r="V80" s="21">
        <f t="shared" si="147"/>
        <v>0</v>
      </c>
      <c r="W80" s="21">
        <f t="shared" si="147"/>
        <v>0</v>
      </c>
      <c r="X80" s="21">
        <f t="shared" si="147"/>
        <v>221219.361118485</v>
      </c>
      <c r="Y80" s="21">
        <f t="shared" si="147"/>
        <v>0</v>
      </c>
      <c r="Z80" s="21">
        <f t="shared" si="147"/>
        <v>0</v>
      </c>
      <c r="AA80" s="21">
        <f t="shared" si="147"/>
        <v>232280.329174409</v>
      </c>
      <c r="AB80" s="25">
        <f t="shared" si="5"/>
        <v>453499.690292894</v>
      </c>
      <c r="AC80" s="21">
        <f t="shared" ref="AC80:AI80" si="148">SUM(AC81)</f>
        <v>0</v>
      </c>
      <c r="AD80" s="21">
        <f t="shared" si="148"/>
        <v>0</v>
      </c>
      <c r="AE80" s="21">
        <f t="shared" si="148"/>
        <v>0</v>
      </c>
      <c r="AF80" s="21">
        <f t="shared" si="148"/>
        <v>0</v>
      </c>
      <c r="AG80" s="21">
        <f t="shared" si="148"/>
        <v>0</v>
      </c>
      <c r="AH80" s="21">
        <f t="shared" si="148"/>
        <v>0</v>
      </c>
      <c r="AI80" s="21">
        <f t="shared" si="148"/>
        <v>0</v>
      </c>
      <c r="AJ80" s="25">
        <f t="shared" si="7"/>
        <v>0</v>
      </c>
      <c r="AK80" s="21">
        <f t="shared" ref="AK80:AQ80" si="149">SUM(AK81)</f>
        <v>29643.394389877</v>
      </c>
      <c r="AL80" s="21">
        <f t="shared" si="149"/>
        <v>0</v>
      </c>
      <c r="AM80" s="21">
        <f t="shared" si="149"/>
        <v>0</v>
      </c>
      <c r="AN80" s="21">
        <f t="shared" si="149"/>
        <v>0</v>
      </c>
      <c r="AO80" s="21">
        <f t="shared" si="149"/>
        <v>0</v>
      </c>
      <c r="AP80" s="21">
        <f t="shared" si="149"/>
        <v>0</v>
      </c>
      <c r="AQ80" s="21">
        <f t="shared" si="149"/>
        <v>0</v>
      </c>
      <c r="AR80" s="25">
        <f t="shared" si="9"/>
        <v>29643.394389877</v>
      </c>
      <c r="AS80" s="21">
        <f t="shared" ref="AS80:AY80" si="150">SUM(AS81)</f>
        <v>0</v>
      </c>
      <c r="AT80" s="21">
        <f t="shared" si="150"/>
        <v>0</v>
      </c>
      <c r="AU80" s="21">
        <f t="shared" si="150"/>
        <v>0</v>
      </c>
      <c r="AV80" s="21">
        <f t="shared" si="150"/>
        <v>0</v>
      </c>
      <c r="AW80" s="21">
        <f t="shared" si="150"/>
        <v>0</v>
      </c>
      <c r="AX80" s="21">
        <f t="shared" si="150"/>
        <v>0</v>
      </c>
      <c r="AY80" s="21">
        <f t="shared" si="150"/>
        <v>0</v>
      </c>
      <c r="AZ80" s="25">
        <f t="shared" si="11"/>
        <v>0</v>
      </c>
      <c r="BA80" s="21">
        <f t="shared" si="12"/>
        <v>483143.084682771</v>
      </c>
    </row>
    <row r="81" ht="30.75" customHeight="1" spans="1:53">
      <c r="A81" s="23" t="s">
        <v>305</v>
      </c>
      <c r="B81" s="24" t="s">
        <v>306</v>
      </c>
      <c r="C81" s="5"/>
      <c r="D81" s="16"/>
      <c r="E81" s="25">
        <f t="shared" ref="E81:K81" si="151">AVERAGE(E82:E84)</f>
        <v>0</v>
      </c>
      <c r="F81" s="25">
        <f t="shared" si="151"/>
        <v>0</v>
      </c>
      <c r="G81" s="25">
        <f t="shared" si="151"/>
        <v>0</v>
      </c>
      <c r="H81" s="25">
        <f t="shared" si="151"/>
        <v>0</v>
      </c>
      <c r="I81" s="25">
        <f t="shared" si="151"/>
        <v>0</v>
      </c>
      <c r="J81" s="25">
        <f t="shared" si="151"/>
        <v>0</v>
      </c>
      <c r="K81" s="25">
        <f t="shared" si="151"/>
        <v>0</v>
      </c>
      <c r="L81" s="25">
        <f t="shared" si="1"/>
        <v>0</v>
      </c>
      <c r="M81" s="25">
        <f t="shared" ref="M81:S81" si="152">AVERAGE(M82:M84)</f>
        <v>0</v>
      </c>
      <c r="N81" s="25">
        <f t="shared" si="152"/>
        <v>0</v>
      </c>
      <c r="O81" s="25">
        <f t="shared" si="152"/>
        <v>0</v>
      </c>
      <c r="P81" s="25">
        <f t="shared" si="152"/>
        <v>0</v>
      </c>
      <c r="Q81" s="25">
        <f t="shared" si="152"/>
        <v>0</v>
      </c>
      <c r="R81" s="25">
        <f t="shared" si="152"/>
        <v>0</v>
      </c>
      <c r="S81" s="25">
        <f t="shared" si="152"/>
        <v>0</v>
      </c>
      <c r="T81" s="25">
        <f t="shared" si="3"/>
        <v>0</v>
      </c>
      <c r="U81" s="25">
        <f t="shared" ref="U81:AA81" si="153">AVERAGE(U82:U84)</f>
        <v>0</v>
      </c>
      <c r="V81" s="25">
        <f t="shared" si="153"/>
        <v>0</v>
      </c>
      <c r="W81" s="25">
        <f t="shared" si="153"/>
        <v>0</v>
      </c>
      <c r="X81" s="25">
        <f t="shared" si="153"/>
        <v>221219.361118485</v>
      </c>
      <c r="Y81" s="25">
        <f t="shared" si="153"/>
        <v>0</v>
      </c>
      <c r="Z81" s="25">
        <f t="shared" si="153"/>
        <v>0</v>
      </c>
      <c r="AA81" s="25">
        <f t="shared" si="153"/>
        <v>232280.329174409</v>
      </c>
      <c r="AB81" s="25">
        <f t="shared" si="5"/>
        <v>453499.690292894</v>
      </c>
      <c r="AC81" s="25">
        <f t="shared" ref="AC81:AI81" si="154">AVERAGE(AC82:AC84)</f>
        <v>0</v>
      </c>
      <c r="AD81" s="25">
        <f t="shared" si="154"/>
        <v>0</v>
      </c>
      <c r="AE81" s="25">
        <f t="shared" si="154"/>
        <v>0</v>
      </c>
      <c r="AF81" s="25">
        <f t="shared" si="154"/>
        <v>0</v>
      </c>
      <c r="AG81" s="25">
        <f t="shared" si="154"/>
        <v>0</v>
      </c>
      <c r="AH81" s="25">
        <f t="shared" si="154"/>
        <v>0</v>
      </c>
      <c r="AI81" s="25">
        <f t="shared" si="154"/>
        <v>0</v>
      </c>
      <c r="AJ81" s="25">
        <f t="shared" si="7"/>
        <v>0</v>
      </c>
      <c r="AK81" s="25">
        <f t="shared" ref="AK81:AQ81" si="155">AVERAGE(AK82:AK84)</f>
        <v>29643.394389877</v>
      </c>
      <c r="AL81" s="25">
        <f t="shared" si="155"/>
        <v>0</v>
      </c>
      <c r="AM81" s="25">
        <f t="shared" si="155"/>
        <v>0</v>
      </c>
      <c r="AN81" s="25">
        <f t="shared" si="155"/>
        <v>0</v>
      </c>
      <c r="AO81" s="25">
        <f t="shared" si="155"/>
        <v>0</v>
      </c>
      <c r="AP81" s="25">
        <f t="shared" si="155"/>
        <v>0</v>
      </c>
      <c r="AQ81" s="25">
        <f t="shared" si="155"/>
        <v>0</v>
      </c>
      <c r="AR81" s="25">
        <f t="shared" si="9"/>
        <v>29643.394389877</v>
      </c>
      <c r="AS81" s="25">
        <f t="shared" ref="AS81:AY81" si="156">AVERAGE(AS82:AS84)</f>
        <v>0</v>
      </c>
      <c r="AT81" s="25">
        <f t="shared" si="156"/>
        <v>0</v>
      </c>
      <c r="AU81" s="25">
        <f t="shared" si="156"/>
        <v>0</v>
      </c>
      <c r="AV81" s="25">
        <f t="shared" si="156"/>
        <v>0</v>
      </c>
      <c r="AW81" s="25">
        <f t="shared" si="156"/>
        <v>0</v>
      </c>
      <c r="AX81" s="25">
        <f t="shared" si="156"/>
        <v>0</v>
      </c>
      <c r="AY81" s="25">
        <f t="shared" si="156"/>
        <v>0</v>
      </c>
      <c r="AZ81" s="25">
        <f t="shared" si="11"/>
        <v>0</v>
      </c>
      <c r="BA81" s="25">
        <f t="shared" si="12"/>
        <v>483143.084682771</v>
      </c>
    </row>
    <row r="82" ht="30.75" customHeight="1" spans="1:53">
      <c r="A82" s="29" t="s">
        <v>309</v>
      </c>
      <c r="B82" s="30" t="s">
        <v>310</v>
      </c>
      <c r="C82" s="31"/>
      <c r="D82" s="30" t="s">
        <v>96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5">
        <f t="shared" si="1"/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5">
        <f t="shared" si="3"/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696840.987523228</v>
      </c>
      <c r="AB82" s="25">
        <f t="shared" si="5"/>
        <v>696840.987523228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5">
        <f t="shared" si="7"/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5">
        <f t="shared" si="9"/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5">
        <f t="shared" si="11"/>
        <v>0</v>
      </c>
      <c r="BA82" s="28">
        <f t="shared" si="12"/>
        <v>696840.987523228</v>
      </c>
    </row>
    <row r="83" ht="30.75" customHeight="1" spans="1:53">
      <c r="A83" s="29" t="s">
        <v>311</v>
      </c>
      <c r="B83" s="30" t="s">
        <v>312</v>
      </c>
      <c r="C83" s="31"/>
      <c r="D83" s="30" t="s">
        <v>313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5">
        <f t="shared" si="1"/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5">
        <f t="shared" si="3"/>
        <v>0</v>
      </c>
      <c r="U83" s="28">
        <v>0</v>
      </c>
      <c r="V83" s="28">
        <v>0</v>
      </c>
      <c r="W83" s="28">
        <v>0</v>
      </c>
      <c r="X83" s="28">
        <v>663658.083355455</v>
      </c>
      <c r="Y83" s="28">
        <v>0</v>
      </c>
      <c r="Z83" s="28">
        <v>0</v>
      </c>
      <c r="AA83" s="28">
        <v>0</v>
      </c>
      <c r="AB83" s="25">
        <f t="shared" si="5"/>
        <v>663658.083355455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5">
        <f t="shared" si="7"/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5">
        <f t="shared" si="9"/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5">
        <f t="shared" si="11"/>
        <v>0</v>
      </c>
      <c r="BA83" s="28">
        <f t="shared" si="12"/>
        <v>663658.083355455</v>
      </c>
    </row>
    <row r="84" ht="30.75" customHeight="1" spans="1:53">
      <c r="A84" s="29" t="s">
        <v>314</v>
      </c>
      <c r="B84" s="30" t="s">
        <v>315</v>
      </c>
      <c r="C84" s="31"/>
      <c r="D84" s="30" t="s">
        <v>188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5">
        <f t="shared" si="1"/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5">
        <f t="shared" si="3"/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5">
        <f t="shared" si="5"/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5">
        <f t="shared" si="7"/>
        <v>0</v>
      </c>
      <c r="AK84" s="28">
        <v>88930.183169631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5">
        <f t="shared" si="9"/>
        <v>88930.183169631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5">
        <f t="shared" si="11"/>
        <v>0</v>
      </c>
      <c r="BA84" s="28">
        <f t="shared" si="12"/>
        <v>88930.183169631</v>
      </c>
    </row>
    <row r="85" ht="30.75" customHeight="1" spans="1:53">
      <c r="A85" s="19" t="s">
        <v>316</v>
      </c>
      <c r="B85" s="20" t="s">
        <v>317</v>
      </c>
      <c r="C85" s="5"/>
      <c r="D85" s="16"/>
      <c r="E85" s="21">
        <f t="shared" ref="E85:K85" si="157">SUM(E86,E89)</f>
        <v>0</v>
      </c>
      <c r="F85" s="21">
        <f t="shared" si="157"/>
        <v>0</v>
      </c>
      <c r="G85" s="21">
        <f t="shared" si="157"/>
        <v>0</v>
      </c>
      <c r="H85" s="21">
        <f t="shared" si="157"/>
        <v>0</v>
      </c>
      <c r="I85" s="21">
        <f t="shared" si="157"/>
        <v>0</v>
      </c>
      <c r="J85" s="21">
        <f t="shared" si="157"/>
        <v>0</v>
      </c>
      <c r="K85" s="21">
        <f t="shared" si="157"/>
        <v>0</v>
      </c>
      <c r="L85" s="25">
        <f t="shared" si="1"/>
        <v>0</v>
      </c>
      <c r="M85" s="21">
        <f t="shared" ref="M85:S85" si="158">SUM(M86,M89)</f>
        <v>0</v>
      </c>
      <c r="N85" s="21">
        <f t="shared" si="158"/>
        <v>0</v>
      </c>
      <c r="O85" s="21">
        <f t="shared" si="158"/>
        <v>0</v>
      </c>
      <c r="P85" s="21">
        <f t="shared" si="158"/>
        <v>1223752.32280329</v>
      </c>
      <c r="Q85" s="21">
        <f t="shared" si="158"/>
        <v>0</v>
      </c>
      <c r="R85" s="21">
        <f t="shared" si="158"/>
        <v>0</v>
      </c>
      <c r="S85" s="21">
        <f t="shared" si="158"/>
        <v>199097.425006637</v>
      </c>
      <c r="T85" s="25">
        <f t="shared" si="3"/>
        <v>1422849.74780993</v>
      </c>
      <c r="U85" s="21">
        <f t="shared" ref="U85:AA85" si="159">SUM(U86,U89)</f>
        <v>0</v>
      </c>
      <c r="V85" s="21">
        <f t="shared" si="159"/>
        <v>0</v>
      </c>
      <c r="W85" s="21">
        <f t="shared" si="159"/>
        <v>0</v>
      </c>
      <c r="X85" s="21">
        <f t="shared" si="159"/>
        <v>1128218.74170427</v>
      </c>
      <c r="Y85" s="21">
        <f t="shared" si="159"/>
        <v>0</v>
      </c>
      <c r="Z85" s="21">
        <f t="shared" si="159"/>
        <v>0</v>
      </c>
      <c r="AA85" s="21">
        <f t="shared" si="159"/>
        <v>199097.425006637</v>
      </c>
      <c r="AB85" s="25">
        <f t="shared" si="5"/>
        <v>1327316.16671091</v>
      </c>
      <c r="AC85" s="21">
        <f t="shared" ref="AC85:AI85" si="160">SUM(AC86,AC89)</f>
        <v>0</v>
      </c>
      <c r="AD85" s="21">
        <f t="shared" si="160"/>
        <v>0</v>
      </c>
      <c r="AE85" s="21">
        <f t="shared" si="160"/>
        <v>663658.083355455</v>
      </c>
      <c r="AF85" s="21">
        <f t="shared" si="160"/>
        <v>1128218.74170427</v>
      </c>
      <c r="AG85" s="21">
        <f t="shared" si="160"/>
        <v>0</v>
      </c>
      <c r="AH85" s="21">
        <f t="shared" si="160"/>
        <v>0</v>
      </c>
      <c r="AI85" s="21">
        <f t="shared" si="160"/>
        <v>199097.425006637</v>
      </c>
      <c r="AJ85" s="25">
        <f t="shared" si="7"/>
        <v>1990974.25006637</v>
      </c>
      <c r="AK85" s="21">
        <f t="shared" ref="AK85:AQ85" si="161">SUM(AK86,AK89)</f>
        <v>132731.616671091</v>
      </c>
      <c r="AL85" s="21">
        <f t="shared" si="161"/>
        <v>0</v>
      </c>
      <c r="AM85" s="21">
        <f t="shared" si="161"/>
        <v>66365.8083355455</v>
      </c>
      <c r="AN85" s="21">
        <f t="shared" si="161"/>
        <v>2256437.48340855</v>
      </c>
      <c r="AO85" s="21">
        <f t="shared" si="161"/>
        <v>0</v>
      </c>
      <c r="AP85" s="21">
        <f t="shared" si="161"/>
        <v>0</v>
      </c>
      <c r="AQ85" s="21">
        <f t="shared" si="161"/>
        <v>862755.508362092</v>
      </c>
      <c r="AR85" s="25">
        <f t="shared" si="9"/>
        <v>3318290.41677728</v>
      </c>
      <c r="AS85" s="21">
        <f t="shared" ref="AS85:AY85" si="162">SUM(AS86,AS89)</f>
        <v>0</v>
      </c>
      <c r="AT85" s="21">
        <f t="shared" si="162"/>
        <v>0</v>
      </c>
      <c r="AU85" s="21">
        <f t="shared" si="162"/>
        <v>0</v>
      </c>
      <c r="AV85" s="21">
        <f t="shared" si="162"/>
        <v>0</v>
      </c>
      <c r="AW85" s="21">
        <f t="shared" si="162"/>
        <v>0</v>
      </c>
      <c r="AX85" s="21">
        <f t="shared" si="162"/>
        <v>0</v>
      </c>
      <c r="AY85" s="21">
        <f t="shared" si="162"/>
        <v>0</v>
      </c>
      <c r="AZ85" s="25">
        <f t="shared" si="11"/>
        <v>0</v>
      </c>
      <c r="BA85" s="21">
        <f t="shared" si="12"/>
        <v>8059430.58136448</v>
      </c>
    </row>
    <row r="86" ht="30.75" customHeight="1" spans="1:53">
      <c r="A86" s="23" t="s">
        <v>322</v>
      </c>
      <c r="B86" s="24" t="s">
        <v>323</v>
      </c>
      <c r="C86" s="5"/>
      <c r="D86" s="16"/>
      <c r="E86" s="25">
        <f t="shared" ref="E86:K86" si="163">SUM(E87:E88)</f>
        <v>0</v>
      </c>
      <c r="F86" s="25">
        <f t="shared" si="163"/>
        <v>0</v>
      </c>
      <c r="G86" s="25">
        <f t="shared" si="163"/>
        <v>0</v>
      </c>
      <c r="H86" s="25">
        <f t="shared" si="163"/>
        <v>0</v>
      </c>
      <c r="I86" s="25">
        <f t="shared" si="163"/>
        <v>0</v>
      </c>
      <c r="J86" s="25">
        <f t="shared" si="163"/>
        <v>0</v>
      </c>
      <c r="K86" s="25">
        <f t="shared" si="163"/>
        <v>0</v>
      </c>
      <c r="L86" s="25">
        <f t="shared" si="1"/>
        <v>0</v>
      </c>
      <c r="M86" s="25">
        <f t="shared" ref="M86:S86" si="164">SUM(M87:M88)</f>
        <v>0</v>
      </c>
      <c r="N86" s="25">
        <f t="shared" si="164"/>
        <v>0</v>
      </c>
      <c r="O86" s="25">
        <f t="shared" si="164"/>
        <v>0</v>
      </c>
      <c r="P86" s="25">
        <f t="shared" si="164"/>
        <v>95533.5810990178</v>
      </c>
      <c r="Q86" s="25">
        <f t="shared" si="164"/>
        <v>0</v>
      </c>
      <c r="R86" s="25">
        <f t="shared" si="164"/>
        <v>0</v>
      </c>
      <c r="S86" s="25">
        <f t="shared" si="164"/>
        <v>0</v>
      </c>
      <c r="T86" s="25">
        <f t="shared" si="3"/>
        <v>95533.5810990178</v>
      </c>
      <c r="U86" s="25">
        <f t="shared" ref="U86:AA86" si="165">SUM(U87:U88)</f>
        <v>0</v>
      </c>
      <c r="V86" s="25">
        <f t="shared" si="165"/>
        <v>0</v>
      </c>
      <c r="W86" s="25">
        <f t="shared" si="165"/>
        <v>0</v>
      </c>
      <c r="X86" s="25">
        <f t="shared" si="165"/>
        <v>0</v>
      </c>
      <c r="Y86" s="25">
        <f t="shared" si="165"/>
        <v>0</v>
      </c>
      <c r="Z86" s="25">
        <f t="shared" si="165"/>
        <v>0</v>
      </c>
      <c r="AA86" s="25">
        <f t="shared" si="165"/>
        <v>0</v>
      </c>
      <c r="AB86" s="25">
        <f t="shared" si="5"/>
        <v>0</v>
      </c>
      <c r="AC86" s="25">
        <f t="shared" ref="AC86:AI86" si="166">SUM(AC87:AC88)</f>
        <v>0</v>
      </c>
      <c r="AD86" s="25">
        <f t="shared" si="166"/>
        <v>0</v>
      </c>
      <c r="AE86" s="25">
        <f t="shared" si="166"/>
        <v>663658.083355455</v>
      </c>
      <c r="AF86" s="25">
        <f t="shared" si="166"/>
        <v>0</v>
      </c>
      <c r="AG86" s="25">
        <f t="shared" si="166"/>
        <v>0</v>
      </c>
      <c r="AH86" s="25">
        <f t="shared" si="166"/>
        <v>0</v>
      </c>
      <c r="AI86" s="25">
        <f t="shared" si="166"/>
        <v>0</v>
      </c>
      <c r="AJ86" s="25">
        <f t="shared" si="7"/>
        <v>663658.083355455</v>
      </c>
      <c r="AK86" s="25">
        <f t="shared" ref="AK86:AQ86" si="167">SUM(AK87:AK88)</f>
        <v>0</v>
      </c>
      <c r="AL86" s="25">
        <f t="shared" si="167"/>
        <v>0</v>
      </c>
      <c r="AM86" s="25">
        <f t="shared" si="167"/>
        <v>0</v>
      </c>
      <c r="AN86" s="25">
        <f t="shared" si="167"/>
        <v>0</v>
      </c>
      <c r="AO86" s="25">
        <f t="shared" si="167"/>
        <v>0</v>
      </c>
      <c r="AP86" s="25">
        <f t="shared" si="167"/>
        <v>0</v>
      </c>
      <c r="AQ86" s="25">
        <f t="shared" si="167"/>
        <v>0</v>
      </c>
      <c r="AR86" s="25">
        <f t="shared" si="9"/>
        <v>0</v>
      </c>
      <c r="AS86" s="25">
        <f t="shared" ref="AS86:AY86" si="168">SUM(AS87:AS88)</f>
        <v>0</v>
      </c>
      <c r="AT86" s="25">
        <f t="shared" si="168"/>
        <v>0</v>
      </c>
      <c r="AU86" s="25">
        <f t="shared" si="168"/>
        <v>0</v>
      </c>
      <c r="AV86" s="25">
        <f t="shared" si="168"/>
        <v>0</v>
      </c>
      <c r="AW86" s="25">
        <f t="shared" si="168"/>
        <v>0</v>
      </c>
      <c r="AX86" s="25">
        <f t="shared" si="168"/>
        <v>0</v>
      </c>
      <c r="AY86" s="25">
        <f t="shared" si="168"/>
        <v>0</v>
      </c>
      <c r="AZ86" s="25">
        <f t="shared" si="11"/>
        <v>0</v>
      </c>
      <c r="BA86" s="25">
        <f t="shared" si="12"/>
        <v>759191.664454473</v>
      </c>
    </row>
    <row r="87" ht="30.75" customHeight="1" spans="1:53">
      <c r="A87" s="29" t="s">
        <v>326</v>
      </c>
      <c r="B87" s="30" t="s">
        <v>327</v>
      </c>
      <c r="C87" s="31"/>
      <c r="D87" s="30" t="s">
        <v>96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5">
        <f t="shared" si="1"/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5">
        <f t="shared" si="3"/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5">
        <f t="shared" si="5"/>
        <v>0</v>
      </c>
      <c r="AC87" s="28">
        <v>0</v>
      </c>
      <c r="AD87" s="28">
        <v>0</v>
      </c>
      <c r="AE87" s="28">
        <v>663658.083355455</v>
      </c>
      <c r="AF87" s="28">
        <v>0</v>
      </c>
      <c r="AG87" s="28">
        <v>0</v>
      </c>
      <c r="AH87" s="28">
        <v>0</v>
      </c>
      <c r="AI87" s="28">
        <v>0</v>
      </c>
      <c r="AJ87" s="25">
        <f t="shared" si="7"/>
        <v>663658.083355455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5">
        <f t="shared" si="9"/>
        <v>0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  <c r="AX87" s="28">
        <v>0</v>
      </c>
      <c r="AY87" s="28">
        <v>0</v>
      </c>
      <c r="AZ87" s="25">
        <f t="shared" si="11"/>
        <v>0</v>
      </c>
      <c r="BA87" s="28">
        <f t="shared" si="12"/>
        <v>663658.083355455</v>
      </c>
    </row>
    <row r="88" ht="30.75" customHeight="1" spans="1:53">
      <c r="A88" s="29" t="s">
        <v>328</v>
      </c>
      <c r="B88" s="30" t="s">
        <v>329</v>
      </c>
      <c r="C88" s="31" t="s">
        <v>364</v>
      </c>
      <c r="D88" s="30" t="s">
        <v>330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5">
        <f t="shared" si="1"/>
        <v>0</v>
      </c>
      <c r="M88" s="28">
        <v>0</v>
      </c>
      <c r="N88" s="28">
        <v>0</v>
      </c>
      <c r="O88" s="28">
        <v>0</v>
      </c>
      <c r="P88" s="28">
        <v>95533.5810990178</v>
      </c>
      <c r="Q88" s="28">
        <v>0</v>
      </c>
      <c r="R88" s="28">
        <v>0</v>
      </c>
      <c r="S88" s="28">
        <v>0</v>
      </c>
      <c r="T88" s="25">
        <f t="shared" si="3"/>
        <v>95533.5810990178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5">
        <f t="shared" si="5"/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5">
        <f t="shared" si="7"/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5">
        <f t="shared" si="9"/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8">
        <v>0</v>
      </c>
      <c r="AZ88" s="25">
        <f t="shared" si="11"/>
        <v>0</v>
      </c>
      <c r="BA88" s="28">
        <f t="shared" si="12"/>
        <v>95533.5810990178</v>
      </c>
    </row>
    <row r="89" ht="30.75" customHeight="1" spans="1:53">
      <c r="A89" s="41" t="s">
        <v>331</v>
      </c>
      <c r="B89" s="42" t="s">
        <v>332</v>
      </c>
      <c r="C89" s="10"/>
      <c r="D89" s="12"/>
      <c r="E89" s="43">
        <f t="shared" ref="E89:K89" si="169">SUM(E90:E91)</f>
        <v>0</v>
      </c>
      <c r="F89" s="43">
        <f t="shared" si="169"/>
        <v>0</v>
      </c>
      <c r="G89" s="43">
        <f t="shared" si="169"/>
        <v>0</v>
      </c>
      <c r="H89" s="43">
        <f t="shared" si="169"/>
        <v>0</v>
      </c>
      <c r="I89" s="43">
        <f t="shared" si="169"/>
        <v>0</v>
      </c>
      <c r="J89" s="43">
        <f t="shared" si="169"/>
        <v>0</v>
      </c>
      <c r="K89" s="43">
        <f t="shared" si="169"/>
        <v>0</v>
      </c>
      <c r="L89" s="43">
        <f t="shared" si="1"/>
        <v>0</v>
      </c>
      <c r="M89" s="43">
        <f t="shared" ref="M89:S89" si="170">SUM(M90:M91)</f>
        <v>0</v>
      </c>
      <c r="N89" s="43">
        <f t="shared" si="170"/>
        <v>0</v>
      </c>
      <c r="O89" s="43">
        <f t="shared" si="170"/>
        <v>0</v>
      </c>
      <c r="P89" s="43">
        <f t="shared" si="170"/>
        <v>1128218.74170427</v>
      </c>
      <c r="Q89" s="43">
        <f t="shared" si="170"/>
        <v>0</v>
      </c>
      <c r="R89" s="43">
        <f t="shared" si="170"/>
        <v>0</v>
      </c>
      <c r="S89" s="43">
        <f t="shared" si="170"/>
        <v>199097.425006637</v>
      </c>
      <c r="T89" s="43">
        <f t="shared" si="3"/>
        <v>1327316.16671091</v>
      </c>
      <c r="U89" s="43">
        <f t="shared" ref="U89:AA89" si="171">SUM(U90:U91)</f>
        <v>0</v>
      </c>
      <c r="V89" s="43">
        <f t="shared" si="171"/>
        <v>0</v>
      </c>
      <c r="W89" s="43">
        <f t="shared" si="171"/>
        <v>0</v>
      </c>
      <c r="X89" s="43">
        <f t="shared" si="171"/>
        <v>1128218.74170427</v>
      </c>
      <c r="Y89" s="43">
        <f t="shared" si="171"/>
        <v>0</v>
      </c>
      <c r="Z89" s="43">
        <f t="shared" si="171"/>
        <v>0</v>
      </c>
      <c r="AA89" s="43">
        <f t="shared" si="171"/>
        <v>199097.425006637</v>
      </c>
      <c r="AB89" s="43">
        <f t="shared" si="5"/>
        <v>1327316.16671091</v>
      </c>
      <c r="AC89" s="43">
        <f t="shared" ref="AC89:AI89" si="172">SUM(AC90:AC91)</f>
        <v>0</v>
      </c>
      <c r="AD89" s="43">
        <f t="shared" si="172"/>
        <v>0</v>
      </c>
      <c r="AE89" s="43">
        <f t="shared" si="172"/>
        <v>0</v>
      </c>
      <c r="AF89" s="43">
        <f t="shared" si="172"/>
        <v>1128218.74170427</v>
      </c>
      <c r="AG89" s="43">
        <f t="shared" si="172"/>
        <v>0</v>
      </c>
      <c r="AH89" s="43">
        <f t="shared" si="172"/>
        <v>0</v>
      </c>
      <c r="AI89" s="43">
        <f t="shared" si="172"/>
        <v>199097.425006637</v>
      </c>
      <c r="AJ89" s="43">
        <f t="shared" si="7"/>
        <v>1327316.16671091</v>
      </c>
      <c r="AK89" s="43">
        <f t="shared" ref="AK89:AQ89" si="173">SUM(AK90:AK91)</f>
        <v>132731.616671091</v>
      </c>
      <c r="AL89" s="43">
        <f t="shared" si="173"/>
        <v>0</v>
      </c>
      <c r="AM89" s="43">
        <f t="shared" si="173"/>
        <v>66365.8083355455</v>
      </c>
      <c r="AN89" s="43">
        <f t="shared" si="173"/>
        <v>2256437.48340855</v>
      </c>
      <c r="AO89" s="43">
        <f t="shared" si="173"/>
        <v>0</v>
      </c>
      <c r="AP89" s="43">
        <f t="shared" si="173"/>
        <v>0</v>
      </c>
      <c r="AQ89" s="43">
        <f t="shared" si="173"/>
        <v>862755.508362092</v>
      </c>
      <c r="AR89" s="43">
        <f t="shared" si="9"/>
        <v>3318290.41677728</v>
      </c>
      <c r="AS89" s="43">
        <f t="shared" ref="AS89:AY89" si="174">SUM(AS90:AS91)</f>
        <v>0</v>
      </c>
      <c r="AT89" s="43">
        <f t="shared" si="174"/>
        <v>0</v>
      </c>
      <c r="AU89" s="43">
        <f t="shared" si="174"/>
        <v>0</v>
      </c>
      <c r="AV89" s="43">
        <f t="shared" si="174"/>
        <v>0</v>
      </c>
      <c r="AW89" s="43">
        <f t="shared" si="174"/>
        <v>0</v>
      </c>
      <c r="AX89" s="43">
        <f t="shared" si="174"/>
        <v>0</v>
      </c>
      <c r="AY89" s="43">
        <f t="shared" si="174"/>
        <v>0</v>
      </c>
      <c r="AZ89" s="43">
        <f t="shared" si="11"/>
        <v>0</v>
      </c>
      <c r="BA89" s="43">
        <f t="shared" si="12"/>
        <v>7300238.91691001</v>
      </c>
    </row>
    <row r="90" ht="30.75" customHeight="1" spans="1:53">
      <c r="A90" s="26" t="s">
        <v>335</v>
      </c>
      <c r="B90" s="44" t="s">
        <v>336</v>
      </c>
      <c r="C90" s="45"/>
      <c r="D90" s="44" t="s">
        <v>96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50">
        <f t="shared" si="1"/>
        <v>0</v>
      </c>
      <c r="M90" s="46">
        <v>0</v>
      </c>
      <c r="N90" s="46">
        <v>0</v>
      </c>
      <c r="O90" s="46">
        <v>0</v>
      </c>
      <c r="P90" s="46">
        <v>1128218.74170427</v>
      </c>
      <c r="Q90" s="46">
        <v>0</v>
      </c>
      <c r="R90" s="46">
        <v>0</v>
      </c>
      <c r="S90" s="46">
        <v>199097.425006637</v>
      </c>
      <c r="T90" s="50">
        <f t="shared" si="3"/>
        <v>1327316.16671091</v>
      </c>
      <c r="U90" s="46">
        <v>0</v>
      </c>
      <c r="V90" s="46">
        <v>0</v>
      </c>
      <c r="W90" s="46">
        <v>0</v>
      </c>
      <c r="X90" s="46">
        <v>1128218.74170427</v>
      </c>
      <c r="Y90" s="46">
        <v>0</v>
      </c>
      <c r="Z90" s="46">
        <v>0</v>
      </c>
      <c r="AA90" s="46">
        <v>199097.425006637</v>
      </c>
      <c r="AB90" s="50">
        <f t="shared" si="5"/>
        <v>1327316.16671091</v>
      </c>
      <c r="AC90" s="46">
        <v>0</v>
      </c>
      <c r="AD90" s="46">
        <v>0</v>
      </c>
      <c r="AE90" s="46">
        <v>0</v>
      </c>
      <c r="AF90" s="46">
        <v>1128218.74170427</v>
      </c>
      <c r="AG90" s="46">
        <v>0</v>
      </c>
      <c r="AH90" s="46">
        <v>0</v>
      </c>
      <c r="AI90" s="46">
        <v>199097.425006637</v>
      </c>
      <c r="AJ90" s="50">
        <f t="shared" si="7"/>
        <v>1327316.16671091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50">
        <f t="shared" si="9"/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6">
        <v>0</v>
      </c>
      <c r="AZ90" s="50">
        <f t="shared" si="11"/>
        <v>0</v>
      </c>
      <c r="BA90" s="46">
        <f t="shared" si="12"/>
        <v>3981948.50013273</v>
      </c>
    </row>
    <row r="91" ht="30.75" customHeight="1" spans="1:53">
      <c r="A91" s="26" t="s">
        <v>337</v>
      </c>
      <c r="B91" s="44" t="s">
        <v>338</v>
      </c>
      <c r="C91" s="45"/>
      <c r="D91" s="44" t="s">
        <v>96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50">
        <f t="shared" si="1"/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50">
        <f t="shared" si="3"/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50">
        <f t="shared" si="5"/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50">
        <f t="shared" si="7"/>
        <v>0</v>
      </c>
      <c r="AK91" s="46">
        <v>132731.616671091</v>
      </c>
      <c r="AL91" s="46">
        <v>0</v>
      </c>
      <c r="AM91" s="46">
        <v>66365.8083355455</v>
      </c>
      <c r="AN91" s="46">
        <v>2256437.48340855</v>
      </c>
      <c r="AO91" s="46">
        <v>0</v>
      </c>
      <c r="AP91" s="46">
        <v>0</v>
      </c>
      <c r="AQ91" s="46">
        <v>862755.508362092</v>
      </c>
      <c r="AR91" s="50">
        <f t="shared" si="9"/>
        <v>3318290.41677728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50">
        <f t="shared" si="11"/>
        <v>0</v>
      </c>
      <c r="BA91" s="46">
        <f t="shared" si="12"/>
        <v>3318290.41677728</v>
      </c>
    </row>
    <row r="92" ht="30.75" customHeight="1" spans="1:53">
      <c r="A92" s="47" t="s">
        <v>339</v>
      </c>
      <c r="B92" s="16"/>
      <c r="C92" s="48"/>
      <c r="D92" s="16"/>
      <c r="E92" s="49">
        <f t="shared" ref="E92:BA92" si="175">SUM(E85,E80,E71,E68,E61,E51,E36,E18,E12,E5)</f>
        <v>0</v>
      </c>
      <c r="F92" s="49">
        <f t="shared" si="175"/>
        <v>17255.1101672418</v>
      </c>
      <c r="G92" s="49">
        <f t="shared" si="175"/>
        <v>4711.97239182373</v>
      </c>
      <c r="H92" s="49">
        <f t="shared" si="175"/>
        <v>837979.445181842</v>
      </c>
      <c r="I92" s="49">
        <f t="shared" si="175"/>
        <v>0</v>
      </c>
      <c r="J92" s="49">
        <f t="shared" si="175"/>
        <v>0</v>
      </c>
      <c r="K92" s="49">
        <f t="shared" si="175"/>
        <v>1327316.16671091</v>
      </c>
      <c r="L92" s="49">
        <f t="shared" si="175"/>
        <v>2187262.69445182</v>
      </c>
      <c r="M92" s="49">
        <f t="shared" si="175"/>
        <v>305282.718343509</v>
      </c>
      <c r="N92" s="49">
        <f t="shared" si="175"/>
        <v>7162.52986461375</v>
      </c>
      <c r="O92" s="49">
        <f t="shared" si="175"/>
        <v>811996.790549509</v>
      </c>
      <c r="P92" s="49">
        <f t="shared" si="175"/>
        <v>30614903.0979559</v>
      </c>
      <c r="Q92" s="49">
        <f t="shared" si="175"/>
        <v>0</v>
      </c>
      <c r="R92" s="49">
        <f t="shared" si="175"/>
        <v>0</v>
      </c>
      <c r="S92" s="49">
        <f t="shared" si="175"/>
        <v>2190071.675073</v>
      </c>
      <c r="T92" s="49">
        <f t="shared" si="175"/>
        <v>33929416.8117866</v>
      </c>
      <c r="U92" s="49">
        <f t="shared" si="175"/>
        <v>220153.416673746</v>
      </c>
      <c r="V92" s="49">
        <f t="shared" si="175"/>
        <v>0</v>
      </c>
      <c r="W92" s="49">
        <f t="shared" si="175"/>
        <v>1409622.84593576</v>
      </c>
      <c r="X92" s="49">
        <f t="shared" si="175"/>
        <v>16166151.7161742</v>
      </c>
      <c r="Y92" s="49">
        <f t="shared" si="175"/>
        <v>3007217.7</v>
      </c>
      <c r="Z92" s="49">
        <f t="shared" si="175"/>
        <v>0</v>
      </c>
      <c r="AA92" s="49">
        <f t="shared" si="175"/>
        <v>662628.962038758</v>
      </c>
      <c r="AB92" s="49">
        <f t="shared" si="175"/>
        <v>18458556.9408225</v>
      </c>
      <c r="AC92" s="49">
        <f t="shared" si="175"/>
        <v>311092.071675073</v>
      </c>
      <c r="AD92" s="49">
        <f t="shared" si="175"/>
        <v>66365.8083355455</v>
      </c>
      <c r="AE92" s="49">
        <f t="shared" si="175"/>
        <v>2536025.5140961</v>
      </c>
      <c r="AF92" s="49">
        <f t="shared" si="175"/>
        <v>19655880.8738665</v>
      </c>
      <c r="AG92" s="49">
        <f t="shared" si="175"/>
        <v>4616524.78</v>
      </c>
      <c r="AH92" s="49">
        <f t="shared" si="175"/>
        <v>0</v>
      </c>
      <c r="AI92" s="49">
        <f t="shared" si="175"/>
        <v>780781.102999735</v>
      </c>
      <c r="AJ92" s="49">
        <f t="shared" si="175"/>
        <v>23350145.3709729</v>
      </c>
      <c r="AK92" s="49">
        <f t="shared" si="175"/>
        <v>3770701.50784621</v>
      </c>
      <c r="AL92" s="49">
        <f t="shared" si="175"/>
        <v>0</v>
      </c>
      <c r="AM92" s="49">
        <f t="shared" si="175"/>
        <v>1960980.96004247</v>
      </c>
      <c r="AN92" s="49">
        <f t="shared" si="175"/>
        <v>12008085.9802442</v>
      </c>
      <c r="AO92" s="49">
        <f t="shared" si="175"/>
        <v>4181300.74</v>
      </c>
      <c r="AP92" s="49">
        <f t="shared" si="175"/>
        <v>33182.9041677728</v>
      </c>
      <c r="AQ92" s="49">
        <f t="shared" si="175"/>
        <v>1857268.37836209</v>
      </c>
      <c r="AR92" s="49">
        <f t="shared" si="175"/>
        <v>19630219.7306628</v>
      </c>
      <c r="AS92" s="49">
        <f t="shared" si="175"/>
        <v>159277.940005309</v>
      </c>
      <c r="AT92" s="49">
        <f t="shared" si="175"/>
        <v>0</v>
      </c>
      <c r="AU92" s="49">
        <f t="shared" si="175"/>
        <v>1427454.68170427</v>
      </c>
      <c r="AV92" s="49">
        <f t="shared" si="175"/>
        <v>10086564.9210964</v>
      </c>
      <c r="AW92" s="49">
        <f t="shared" si="175"/>
        <v>1695670.31</v>
      </c>
      <c r="AX92" s="49">
        <f t="shared" si="175"/>
        <v>33182.9041677728</v>
      </c>
      <c r="AY92" s="49">
        <f t="shared" si="175"/>
        <v>935757.897531192</v>
      </c>
      <c r="AZ92" s="49">
        <f t="shared" si="175"/>
        <v>12642238.3445049</v>
      </c>
      <c r="BA92" s="49">
        <f t="shared" si="175"/>
        <v>110197839.893201</v>
      </c>
    </row>
  </sheetData>
  <mergeCells count="85">
    <mergeCell ref="A1:B1"/>
    <mergeCell ref="E1:AZ1"/>
    <mergeCell ref="E2:L2"/>
    <mergeCell ref="M2:T2"/>
    <mergeCell ref="U2:AB2"/>
    <mergeCell ref="AC2:AJ2"/>
    <mergeCell ref="AK2:AR2"/>
    <mergeCell ref="AS2:AZ2"/>
    <mergeCell ref="H3:I3"/>
    <mergeCell ref="P3:Q3"/>
    <mergeCell ref="X3:Y3"/>
    <mergeCell ref="AF3:AG3"/>
    <mergeCell ref="AN3:AO3"/>
    <mergeCell ref="AV3:AW3"/>
    <mergeCell ref="B5:D5"/>
    <mergeCell ref="B6:D6"/>
    <mergeCell ref="C9:D9"/>
    <mergeCell ref="B12:D12"/>
    <mergeCell ref="B13:D13"/>
    <mergeCell ref="B16:D16"/>
    <mergeCell ref="B18:D18"/>
    <mergeCell ref="B19:D19"/>
    <mergeCell ref="B25:D25"/>
    <mergeCell ref="B32:D32"/>
    <mergeCell ref="B36:D36"/>
    <mergeCell ref="B37:D37"/>
    <mergeCell ref="B42:D42"/>
    <mergeCell ref="B51:D51"/>
    <mergeCell ref="B52:D52"/>
    <mergeCell ref="B58:D58"/>
    <mergeCell ref="B61:D61"/>
    <mergeCell ref="B62:D62"/>
    <mergeCell ref="B68:D68"/>
    <mergeCell ref="B69:D69"/>
    <mergeCell ref="B71:D71"/>
    <mergeCell ref="B72:D72"/>
    <mergeCell ref="B76:D76"/>
    <mergeCell ref="B80:D80"/>
    <mergeCell ref="B81:D81"/>
    <mergeCell ref="B85:D85"/>
    <mergeCell ref="B86:D86"/>
    <mergeCell ref="B89:D89"/>
    <mergeCell ref="A92:B92"/>
    <mergeCell ref="C92:D92"/>
    <mergeCell ref="A2:A4"/>
    <mergeCell ref="B2:B4"/>
    <mergeCell ref="C2:C4"/>
    <mergeCell ref="D2:D4"/>
    <mergeCell ref="E3:E4"/>
    <mergeCell ref="F3:F4"/>
    <mergeCell ref="G3:G4"/>
    <mergeCell ref="J3:J4"/>
    <mergeCell ref="K3:K4"/>
    <mergeCell ref="L3:L4"/>
    <mergeCell ref="M3:M4"/>
    <mergeCell ref="N3:N4"/>
    <mergeCell ref="O3:O4"/>
    <mergeCell ref="R3:R4"/>
    <mergeCell ref="S3:S4"/>
    <mergeCell ref="T3:T4"/>
    <mergeCell ref="U3:U4"/>
    <mergeCell ref="V3:V4"/>
    <mergeCell ref="W3:W4"/>
    <mergeCell ref="Z3:Z4"/>
    <mergeCell ref="AA3:AA4"/>
    <mergeCell ref="AB3:AB4"/>
    <mergeCell ref="AC3:AC4"/>
    <mergeCell ref="AD3:AD4"/>
    <mergeCell ref="AE3:AE4"/>
    <mergeCell ref="AH3:AH4"/>
    <mergeCell ref="AI3:AI4"/>
    <mergeCell ref="AJ3:AJ4"/>
    <mergeCell ref="AK3:AK4"/>
    <mergeCell ref="AL3:AL4"/>
    <mergeCell ref="AM3:AM4"/>
    <mergeCell ref="AP3:AP4"/>
    <mergeCell ref="AQ3:AQ4"/>
    <mergeCell ref="AR3:AR4"/>
    <mergeCell ref="AS3:AS4"/>
    <mergeCell ref="AT3:AT4"/>
    <mergeCell ref="AU3:AU4"/>
    <mergeCell ref="AX3:AX4"/>
    <mergeCell ref="AY3:AY4"/>
    <mergeCell ref="AZ3:AZ4"/>
    <mergeCell ref="BA2:BA4"/>
  </mergeCells>
  <pageMargins left="0.7" right="0.7" top="0.75" bottom="0.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7"/>
  <sheetViews>
    <sheetView workbookViewId="0">
      <selection activeCell="L23" sqref="L23"/>
    </sheetView>
  </sheetViews>
  <sheetFormatPr defaultColWidth="12.6666666666667" defaultRowHeight="15" customHeight="1"/>
  <cols>
    <col min="1" max="1" width="24.6666666666667" customWidth="1"/>
  </cols>
  <sheetData>
    <row r="1" customHeight="1" spans="1:10">
      <c r="A1" s="1"/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 t="s">
        <v>354</v>
      </c>
      <c r="I1" s="1"/>
      <c r="J1" s="1"/>
    </row>
    <row r="2" ht="13.2" spans="1:10">
      <c r="A2" s="2" t="s">
        <v>410</v>
      </c>
      <c r="B2" s="3">
        <f>'Pomoćno T-2_Izvor sredstava_202'!L5</f>
        <v>0</v>
      </c>
      <c r="C2" s="3">
        <f>'Pomoćno T-2_Izvor sredstava_202'!T5</f>
        <v>137991.106981683</v>
      </c>
      <c r="D2" s="3">
        <f>'Pomoćno T-2_Izvor sredstava_202'!AB5</f>
        <v>1290814.97212636</v>
      </c>
      <c r="E2" s="3">
        <f>'Pomoćno T-2_Izvor sredstava_202'!AJ5</f>
        <v>1598972.92279533</v>
      </c>
      <c r="F2" s="3">
        <f>'Pomoćno T-2_Izvor sredstava_202'!AR5</f>
        <v>0</v>
      </c>
      <c r="G2" s="3">
        <f>'Pomoćno T-2_Izvor sredstava_202'!AZ5</f>
        <v>0</v>
      </c>
      <c r="H2" s="3">
        <f>'Pomoćno T-2_Izvor sredstava_202'!BA5</f>
        <v>3027779.00190337</v>
      </c>
      <c r="I2" s="1"/>
      <c r="J2" s="1"/>
    </row>
    <row r="3" ht="13.2" spans="1:10">
      <c r="A3" s="2" t="s">
        <v>411</v>
      </c>
      <c r="B3" s="3">
        <f>'Pomoćno T-2_Izvor sredstava_202'!L12</f>
        <v>0</v>
      </c>
      <c r="C3" s="3">
        <f>'Pomoćno T-2_Izvor sredstava_202'!T12</f>
        <v>273599.68144412</v>
      </c>
      <c r="D3" s="3">
        <f>'Pomoćno T-2_Izvor sredstava_202'!AB12</f>
        <v>0</v>
      </c>
      <c r="E3" s="3">
        <f>'Pomoćno T-2_Izvor sredstava_202'!AJ12</f>
        <v>318555.880010619</v>
      </c>
      <c r="F3" s="3">
        <f>'Pomoćno T-2_Izvor sredstava_202'!AR12</f>
        <v>942394.478364747</v>
      </c>
      <c r="G3" s="3">
        <f>'Pomoćno T-2_Izvor sredstava_202'!AZ12</f>
        <v>491106.981683037</v>
      </c>
      <c r="H3" s="3">
        <f>'Pomoćno T-2_Izvor sredstava_202'!BA12</f>
        <v>2025657.02150252</v>
      </c>
      <c r="I3" s="1"/>
      <c r="J3" s="1"/>
    </row>
    <row r="4" ht="13.2" spans="1:10">
      <c r="A4" s="2" t="s">
        <v>412</v>
      </c>
      <c r="B4" s="3">
        <f>'Pomoćno T-2_Izvor sredstava_202'!L18</f>
        <v>0</v>
      </c>
      <c r="C4" s="3">
        <f>'Pomoćno T-2_Izvor sredstava_202'!T18</f>
        <v>540881.337934696</v>
      </c>
      <c r="D4" s="3">
        <f>'Pomoćno T-2_Izvor sredstava_202'!AB18</f>
        <v>4423016.50237457</v>
      </c>
      <c r="E4" s="3">
        <f>'Pomoćno T-2_Izvor sredstava_202'!AJ18</f>
        <v>5391666.95947837</v>
      </c>
      <c r="F4" s="3">
        <f>'Pomoćno T-2_Izvor sredstava_202'!AR18</f>
        <v>3951022.03344837</v>
      </c>
      <c r="G4" s="3">
        <f>'Pomoćno T-2_Izvor sredstava_202'!AZ18</f>
        <v>2654632.33342182</v>
      </c>
      <c r="H4" s="3">
        <f>'Pomoćno T-2_Izvor sredstava_202'!BA18</f>
        <v>16961219.1666578</v>
      </c>
      <c r="I4" s="1"/>
      <c r="J4" s="1"/>
    </row>
    <row r="5" ht="13.2" spans="1:10">
      <c r="A5" s="2" t="s">
        <v>413</v>
      </c>
      <c r="B5" s="3">
        <f>SUM(B2:B4)</f>
        <v>0</v>
      </c>
      <c r="C5" s="3">
        <f t="shared" ref="C5:H5" si="0">SUM(C2:C4)</f>
        <v>952472.126360499</v>
      </c>
      <c r="D5" s="3">
        <f t="shared" si="0"/>
        <v>5713831.47450093</v>
      </c>
      <c r="E5" s="3">
        <f t="shared" si="0"/>
        <v>7309195.76228431</v>
      </c>
      <c r="F5" s="3">
        <f t="shared" si="0"/>
        <v>4893416.51181311</v>
      </c>
      <c r="G5" s="3">
        <f t="shared" si="0"/>
        <v>3145739.31510486</v>
      </c>
      <c r="H5" s="3">
        <f t="shared" si="0"/>
        <v>22014655.1900637</v>
      </c>
      <c r="I5" s="1"/>
      <c r="J5" s="1"/>
    </row>
    <row r="6" ht="13.2" spans="1:10">
      <c r="A6" s="2" t="s">
        <v>414</v>
      </c>
      <c r="B6" s="3">
        <f>SUM('Pomoćno T-2_Izvor sredstava_202'!E5,'Pomoćno T-2_Izvor sredstava_202'!F5,'Pomoćno T-2_Izvor sredstava_202'!G5,'Pomoćno T-2_Izvor sredstava_202'!E12,'Pomoćno T-2_Izvor sredstava_202'!F12,'Pomoćno T-2_Izvor sredstava_202'!G12,'Pomoćno T-2_Izvor sredstava_202'!E18,'Pomoćno T-2_Izvor sredstava_202'!F18,'Pomoćno T-2_Izvor sredstava_202'!G18)</f>
        <v>0</v>
      </c>
      <c r="C6" s="3">
        <f>SUM('Pomoćno T-2_Izvor sredstava_202'!M5,'Pomoćno T-2_Izvor sredstava_202'!N5,'Pomoćno T-2_Izvor sredstava_202'!O5,'Pomoćno T-2_Izvor sredstava_202'!M12,'Pomoćno T-2_Izvor sredstava_202'!N12,'Pomoćno T-2_Izvor sredstava_202'!O12,'Pomoćno T-2_Izvor sredstava_202'!M18,'Pomoćno T-2_Izvor sredstava_202'!N18,'Pomoćno T-2_Izvor sredstava_202'!O18)</f>
        <v>7162.52986461375</v>
      </c>
      <c r="D6" s="3">
        <f>SUM('Pomoćno T-2_Izvor sredstava_202'!U5:W5,'Pomoćno T-2_Izvor sredstava_202'!U12:W12,'Pomoćno T-2_Izvor sredstava_202'!U18:W18)</f>
        <v>852700.17259623</v>
      </c>
      <c r="E6" s="3">
        <f>SUM('Pomoćno T-2_Izvor sredstava_202'!AC5:AE5,'Pomoćno T-2_Izvor sredstava_202'!AC12:AE12,'Pomoćno T-2_Izvor sredstava_202'!AC18:AE18)</f>
        <v>926352.470732679</v>
      </c>
      <c r="F6" s="3">
        <f>SUM('Pomoćno T-2_Izvor sredstava_202'!AK5:AM5,'Pomoćno T-2_Izvor sredstava_202'!AK12:AM12,'Pomoćno T-2_Izvor sredstava_202'!AK18:AM18)</f>
        <v>1189945.58003716</v>
      </c>
      <c r="G6" s="3">
        <f>SUM('Pomoćno T-2_Izvor sredstava_202'!AS5:AU5,'Pomoćno T-2_Izvor sredstava_202'!AS12:AU12,'Pomoćno T-2_Izvor sredstava_202'!AS18:AU18)</f>
        <v>955667.640031856</v>
      </c>
      <c r="H6" s="3">
        <f t="shared" ref="H6:H7" si="1">SUM(B6:G6)</f>
        <v>3931828.39326254</v>
      </c>
      <c r="I6" s="1"/>
      <c r="J6" s="1"/>
    </row>
    <row r="7" ht="13.2" spans="1:10">
      <c r="A7" s="2" t="s">
        <v>415</v>
      </c>
      <c r="B7" s="3">
        <f>SUM('Pomoćno T-2_Izvor sredstava_202'!H5,'Pomoćno T-2_Izvor sredstava_202'!J5,'Pomoćno T-2_Izvor sredstava_202'!K5,'Pomoćno T-2_Izvor sredstava_202'!H12,'Pomoćno T-2_Izvor sredstava_202'!J12,'Pomoćno T-2_Izvor sredstava_202'!K12,'Pomoćno T-2_Izvor sredstava_202'!H18,'Pomoćno T-2_Izvor sredstava_202'!J18,'Pomoćno T-2_Izvor sredstava_202'!K18)</f>
        <v>0</v>
      </c>
      <c r="C7" s="3">
        <f>SUM('Pomoćno T-2_Izvor sredstava_202'!P5,'Pomoćno T-2_Izvor sredstava_202'!R5,'Pomoćno T-2_Izvor sredstava_202'!S5,'Pomoćno T-2_Izvor sredstava_202'!P12,'Pomoćno T-2_Izvor sredstava_202'!R12,'Pomoćno T-2_Izvor sredstava_202'!S12,'Pomoćno T-2_Izvor sredstava_202'!P18,'Pomoćno T-2_Izvor sredstava_202'!R18,'Pomoćno T-2_Izvor sredstava_202'!S18)</f>
        <v>945309.596495885</v>
      </c>
      <c r="D7" s="3">
        <f>SUM('Pomoćno T-2_Izvor sredstava_202'!X5,'Pomoćno T-2_Izvor sredstava_202'!Z5:AA5,'Pomoćno T-2_Izvor sredstava_202'!X12,'Pomoćno T-2_Izvor sredstava_202'!Z12:AA12,'Pomoćno T-2_Izvor sredstava_202'!X18,'Pomoćno T-2_Izvor sredstava_202'!Z18:AA18)</f>
        <v>4861131.3019047</v>
      </c>
      <c r="E7" s="3">
        <f>SUM('Pomoćno T-2_Izvor sredstava_202'!AF5,'Pomoćno T-2_Izvor sredstava_202'!AH5:AI5,'Pomoćno T-2_Izvor sredstava_202'!AF12,'Pomoćno T-2_Izvor sredstava_202'!AH12:AI12,'Pomoćno T-2_Izvor sredstava_202'!AF18,'Pomoćno T-2_Izvor sredstava_202'!AH18:AI18)</f>
        <v>6382843.29155163</v>
      </c>
      <c r="F7" s="3">
        <f>SUM('Pomoćno T-2_Izvor sredstava_202'!AN5,'Pomoćno T-2_Izvor sredstava_202'!AP5:AQ5,'Pomoćno T-2_Izvor sredstava_202'!AN12,'Pomoćno T-2_Izvor sredstava_202'!AP12:AQ12,'Pomoćno T-2_Izvor sredstava_202'!AN18,'Pomoćno T-2_Izvor sredstava_202'!AP18:AQ18)</f>
        <v>3703470.93177595</v>
      </c>
      <c r="G7" s="3">
        <f>SUM('Pomoćno T-2_Izvor sredstava_202'!AV5,'Pomoćno T-2_Izvor sredstava_202'!AX5:AY5,'Pomoćno T-2_Izvor sredstava_202'!AV12,'Pomoćno T-2_Izvor sredstava_202'!AX12:AY12,'Pomoćno T-2_Izvor sredstava_202'!AV18,'Pomoćno T-2_Izvor sredstava_202'!AX18:AY18)</f>
        <v>2190071.675073</v>
      </c>
      <c r="H7" s="3">
        <f t="shared" si="1"/>
        <v>18082826.7968012</v>
      </c>
      <c r="I7" s="1"/>
      <c r="J7" s="1"/>
    </row>
    <row r="8" customHeight="1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customHeight="1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ht="13.2" spans="1:10">
      <c r="A10" s="2" t="s">
        <v>416</v>
      </c>
      <c r="B10" s="3">
        <f>'Pomoćno T-2_Izvor sredstava_202'!L36</f>
        <v>17255.1101672418</v>
      </c>
      <c r="C10" s="3">
        <f>'Pomoćno T-2_Izvor sredstava_202'!T36</f>
        <v>5147411.73347491</v>
      </c>
      <c r="D10" s="3">
        <f>'Pomoćno T-2_Izvor sredstava_202'!AB36</f>
        <v>1994906.25</v>
      </c>
      <c r="E10" s="3">
        <f>'Pomoćno T-2_Izvor sredstava_202'!AJ36</f>
        <v>6035239.7587948</v>
      </c>
      <c r="F10" s="3">
        <f>'Pomoćno T-2_Izvor sredstava_202'!AR36</f>
        <v>4684598.40002655</v>
      </c>
      <c r="G10" s="3">
        <f>'Pomoćno T-2_Izvor sredstava_202'!AZ36</f>
        <v>6706878.64182373</v>
      </c>
      <c r="H10" s="3">
        <f>'Pomoćno T-2_Izvor sredstava_202'!BA36</f>
        <v>24586289.8942872</v>
      </c>
      <c r="I10" s="1"/>
      <c r="J10" s="1"/>
    </row>
    <row r="11" ht="13.2" spans="1:10">
      <c r="A11" s="2" t="s">
        <v>417</v>
      </c>
      <c r="B11" s="3">
        <f>'Pomoćno T-2_Izvor sredstava_202'!L51</f>
        <v>0</v>
      </c>
      <c r="C11" s="3">
        <f>'Pomoćno T-2_Izvor sredstava_202'!T51</f>
        <v>15029200.9556676</v>
      </c>
      <c r="D11" s="3">
        <f>'Pomoćno T-2_Izvor sredstava_202'!AB51</f>
        <v>3971657.28696576</v>
      </c>
      <c r="E11" s="3">
        <f>'Pomoćno T-2_Izvor sredstava_202'!AJ51</f>
        <v>2322803.29174409</v>
      </c>
      <c r="F11" s="3">
        <f>'Pomoćno T-2_Izvor sredstava_202'!AR51</f>
        <v>3818290.41677728</v>
      </c>
      <c r="G11" s="3">
        <f>'Pomoćno T-2_Izvor sredstava_202'!AZ51</f>
        <v>500000</v>
      </c>
      <c r="H11" s="3">
        <f>'Pomoćno T-2_Izvor sredstava_202'!BA51</f>
        <v>25641951.9511548</v>
      </c>
      <c r="I11" s="1"/>
      <c r="J11" s="1"/>
    </row>
    <row r="12" ht="13.2" spans="1:10">
      <c r="A12" s="2" t="s">
        <v>413</v>
      </c>
      <c r="B12" s="3">
        <f>SUM(B10:B11)</f>
        <v>17255.1101672418</v>
      </c>
      <c r="C12" s="3">
        <f>SUM(C10:C11)</f>
        <v>20176612.6891426</v>
      </c>
      <c r="D12" s="3">
        <f>SUM(D10:D11)</f>
        <v>5966563.53696576</v>
      </c>
      <c r="E12" s="3">
        <f>SUM(E10:E11)</f>
        <v>8358043.05053889</v>
      </c>
      <c r="F12" s="3">
        <f t="shared" ref="F12:H12" si="2">SUM(F10:F11)</f>
        <v>8502888.81680382</v>
      </c>
      <c r="G12" s="3">
        <f t="shared" si="2"/>
        <v>7206878.64182373</v>
      </c>
      <c r="H12" s="3">
        <f t="shared" si="2"/>
        <v>50228241.845442</v>
      </c>
      <c r="I12" s="1"/>
      <c r="J12" s="1"/>
    </row>
    <row r="13" ht="13.2" spans="1:10">
      <c r="A13" s="2" t="s">
        <v>414</v>
      </c>
      <c r="B13" s="3">
        <f>SUM('Pomoćno T-2_Izvor sredstava_202'!E36:G36,'Pomoćno T-2_Izvor sredstava_202'!E51:G51)</f>
        <v>17255.1101672418</v>
      </c>
      <c r="C13" s="3">
        <f>SUM('Pomoćno T-2_Izvor sredstava_202'!M36:O36,'Pomoćno T-2_Izvor sredstava_202'!M51:O51)</f>
        <v>637111.760021237</v>
      </c>
      <c r="D13" s="3">
        <f>SUM('Pomoćno T-2_Izvor sredstava_202'!U36:W36,'Pomoćno T-2_Izvor sredstava_202'!U51:W51)</f>
        <v>631064.981677728</v>
      </c>
      <c r="E13" s="3">
        <f>SUM('Pomoćno T-2_Izvor sredstava_202'!AC36:AE36,'Pomoćno T-2_Izvor sredstava_202'!AC51:AE51)</f>
        <v>1018183.79167773</v>
      </c>
      <c r="F13" s="3">
        <f>SUM('Pomoćno T-2_Izvor sredstava_202'!AK36:AM36,'Pomoćno T-2_Izvor sredstava_202'!AK51:AM51)</f>
        <v>4034253.34344837</v>
      </c>
      <c r="G13" s="3">
        <f>SUM('Pomoćno T-2_Izvor sredstava_202'!AS36:AU36,'Pomoćno T-2_Izvor sredstava_202'!AS51:AU51)</f>
        <v>431967.556671091</v>
      </c>
      <c r="H13" s="3">
        <f t="shared" ref="H13:H14" si="3">SUM(B13:G13)</f>
        <v>6769836.54366339</v>
      </c>
      <c r="I13" s="1"/>
      <c r="J13" s="1"/>
    </row>
    <row r="14" ht="13.2" spans="1:10">
      <c r="A14" s="2" t="s">
        <v>415</v>
      </c>
      <c r="B14" s="3">
        <f>SUM('Pomoćno T-2_Izvor sredstava_202'!H36,'Pomoćno T-2_Izvor sredstava_202'!J36,'Pomoćno T-2_Izvor sredstava_202'!K36,'Pomoćno T-2_Izvor sredstava_202'!H51,'Pomoćno T-2_Izvor sredstava_202'!J51,'Pomoćno T-2_Izvor sredstava_202'!K51)</f>
        <v>0</v>
      </c>
      <c r="C14" s="3">
        <f>SUM('Pomoćno T-2_Izvor sredstava_202'!P36,'Pomoćno T-2_Izvor sredstava_202'!R36:S36,'Pomoćno T-2_Izvor sredstava_202'!P51,'Pomoćno T-2_Izvor sredstava_202'!R51:S51)</f>
        <v>19539500.9291213</v>
      </c>
      <c r="D14" s="3">
        <f>SUM('Pomoćno T-2_Izvor sredstava_202'!X36,'Pomoćno T-2_Izvor sredstava_202'!Z36:AA36,'Pomoćno T-2_Izvor sredstava_202'!X51,'Pomoćno T-2_Izvor sredstava_202'!Z51:AA51)</f>
        <v>5335498.55528803</v>
      </c>
      <c r="E14" s="3">
        <f>SUM('Pomoćno T-2_Izvor sredstava_202'!AF36,'Pomoćno T-2_Izvor sredstava_202'!AH36:AI36,'Pomoćno T-2_Izvor sredstava_202'!AF51,'Pomoćno T-2_Izvor sredstava_202'!AH51:AI51)</f>
        <v>7339859.25886116</v>
      </c>
      <c r="F14" s="3">
        <f>SUM('Pomoćno T-2_Izvor sredstava_202'!AN36,'Pomoćno T-2_Izvor sredstava_202'!AP36:AQ36,'Pomoćno T-2_Izvor sredstava_202'!AN51,'Pomoćno T-2_Izvor sredstava_202'!AP51:AQ51)</f>
        <v>4468635.47335546</v>
      </c>
      <c r="G14" s="3">
        <f>SUM('Pomoćno T-2_Izvor sredstava_202'!AV36,'Pomoćno T-2_Izvor sredstava_202'!AX36,'Pomoćno T-2_Izvor sredstava_202'!AY36,'Pomoćno T-2_Izvor sredstava_202'!AV51,'Pomoćno T-2_Izvor sredstava_202'!AX51,'Pomoćno T-2_Izvor sredstava_202'!AY51)</f>
        <v>6774911.08515264</v>
      </c>
      <c r="H14" s="3">
        <f t="shared" si="3"/>
        <v>43458405.3017786</v>
      </c>
      <c r="I14" s="1"/>
      <c r="J14" s="1"/>
    </row>
    <row r="15" customHeight="1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customHeight="1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ht="13.2" spans="1:10">
      <c r="A17" s="2" t="s">
        <v>418</v>
      </c>
      <c r="B17" s="3">
        <f>'Pomoćno T-2_Izvor sredstava_202'!L61</f>
        <v>0</v>
      </c>
      <c r="C17" s="3">
        <f>'Pomoćno T-2_Izvor sredstava_202'!T61</f>
        <v>278736.395009291</v>
      </c>
      <c r="D17" s="3">
        <f>'Pomoćno T-2_Izvor sredstava_202'!AB61</f>
        <v>4665517.03067428</v>
      </c>
      <c r="E17" s="3">
        <f>'Pomoćno T-2_Izvor sredstava_202'!AJ61</f>
        <v>2521942.90006637</v>
      </c>
      <c r="F17" s="3">
        <f>'Pomoćno T-2_Izvor sredstava_202'!AR61</f>
        <v>1858284.81671091</v>
      </c>
      <c r="G17" s="3">
        <f>'Pomoćno T-2_Izvor sredstava_202'!AZ61</f>
        <v>1327316.16671091</v>
      </c>
      <c r="H17" s="3">
        <f>'Pomoćno T-2_Izvor sredstava_202'!BA61</f>
        <v>10651797.3091718</v>
      </c>
      <c r="I17" s="1"/>
      <c r="J17" s="1"/>
    </row>
    <row r="18" ht="13.2" spans="1:10">
      <c r="A18" s="2" t="s">
        <v>419</v>
      </c>
      <c r="B18" s="3">
        <f>'Pomoćno T-2_Izvor sredstava_202'!L68</f>
        <v>2170007.58428458</v>
      </c>
      <c r="C18" s="3">
        <f>'Pomoćno T-2_Izvor sredstava_202'!T68</f>
        <v>10833282.6201221</v>
      </c>
      <c r="D18" s="3">
        <f>'Pomoćno T-2_Izvor sredstava_202'!AB68</f>
        <v>0</v>
      </c>
      <c r="E18" s="3">
        <f>'Pomoćno T-2_Izvor sredstava_202'!AJ68</f>
        <v>0</v>
      </c>
      <c r="F18" s="3">
        <f>'Pomoćno T-2_Izvor sredstava_202'!AR68</f>
        <v>0</v>
      </c>
      <c r="G18" s="3">
        <f>'Pomoćno T-2_Izvor sredstava_202'!AZ68</f>
        <v>0</v>
      </c>
      <c r="H18" s="3">
        <f>'Pomoćno T-2_Izvor sredstava_202'!BA68</f>
        <v>13003290.2044067</v>
      </c>
      <c r="I18" s="1"/>
      <c r="J18" s="1"/>
    </row>
    <row r="19" ht="13.2" spans="1:10">
      <c r="A19" s="2" t="s">
        <v>413</v>
      </c>
      <c r="B19" s="3">
        <f t="shared" ref="B19:H19" si="4">SUM(B17:B18)</f>
        <v>2170007.58428458</v>
      </c>
      <c r="C19" s="3">
        <f t="shared" si="4"/>
        <v>11112019.0151314</v>
      </c>
      <c r="D19" s="3">
        <f t="shared" si="4"/>
        <v>4665517.03067428</v>
      </c>
      <c r="E19" s="3">
        <f t="shared" si="4"/>
        <v>2521942.90006637</v>
      </c>
      <c r="F19" s="3">
        <f t="shared" si="4"/>
        <v>1858284.81671091</v>
      </c>
      <c r="G19" s="3">
        <f t="shared" si="4"/>
        <v>1327316.16671091</v>
      </c>
      <c r="H19" s="3">
        <f t="shared" si="4"/>
        <v>23655087.5135784</v>
      </c>
      <c r="I19" s="1"/>
      <c r="J19" s="1"/>
    </row>
    <row r="20" ht="13.2" spans="1:10">
      <c r="A20" s="2" t="s">
        <v>414</v>
      </c>
      <c r="B20" s="3">
        <f>SUM('Pomoćno T-2_Izvor sredstava_202'!E61:G61,'Pomoćno T-2_Izvor sredstava_202'!E68:G68)</f>
        <v>4711.97239182373</v>
      </c>
      <c r="C20" s="3">
        <f>SUM('Pomoćno T-2_Izvor sredstava_202'!M61:O61,'Pomoćno T-2_Izvor sredstava_202'!M68:O68)</f>
        <v>413801.940536236</v>
      </c>
      <c r="D20" s="3">
        <f>SUM('Pomoćno T-2_Izvor sredstava_202'!U61:W61,'Pomoćno T-2_Izvor sredstava_202'!U68:W68)</f>
        <v>79645.3</v>
      </c>
      <c r="E20" s="3">
        <f>SUM('Pomoćno T-2_Izvor sredstava_202'!AC61:AE61,'Pomoćno T-2_Izvor sredstava_202'!AC68:AE68)</f>
        <v>278742.725006637</v>
      </c>
      <c r="F20" s="3">
        <f>SUM('Pomoćno T-2_Izvor sredstava_202'!AK61:AM61,'Pomoćno T-2_Izvor sredstava_202'!AK68:AM68)</f>
        <v>278742.725006637</v>
      </c>
      <c r="G20" s="3">
        <f>SUM('Pomoćno T-2_Izvor sredstava_202'!AS61:AU61,'Pomoćno T-2_Izvor sredstava_202'!AS68:AU68)</f>
        <v>199097.425006637</v>
      </c>
      <c r="H20" s="3">
        <f t="shared" ref="H20:H21" si="5">SUM(B20:G20)</f>
        <v>1254742.08794797</v>
      </c>
      <c r="I20" s="1"/>
      <c r="J20" s="1"/>
    </row>
    <row r="21" ht="13.2" spans="1:10">
      <c r="A21" s="2" t="s">
        <v>415</v>
      </c>
      <c r="B21" s="3">
        <f>SUM('Pomoćno T-2_Izvor sredstava_202'!H61,'Pomoćno T-2_Izvor sredstava_202'!J61:K61,'Pomoćno T-2_Izvor sredstava_202'!H68,'Pomoćno T-2_Izvor sredstava_202'!J68:K68)</f>
        <v>2165295.61189275</v>
      </c>
      <c r="C21" s="3">
        <f>SUM('Pomoćno T-2_Izvor sredstava_202'!P61,'Pomoćno T-2_Izvor sredstava_202'!R61,'Pomoćno T-2_Izvor sredstava_202'!S61,'Pomoćno T-2_Izvor sredstava_202'!P68,'Pomoćno T-2_Izvor sredstava_202'!R68,'Pomoćno T-2_Izvor sredstava_202'!S68)</f>
        <v>10698217.0745952</v>
      </c>
      <c r="D21" s="3">
        <f>SUM('Pomoćno T-2_Izvor sredstava_202'!X61,'Pomoćno T-2_Izvor sredstava_202'!Z61,'Pomoćno T-2_Izvor sredstava_202'!AA61,'Pomoćno T-2_Izvor sredstava_202'!X68,'Pomoćno T-2_Izvor sredstava_202'!Z68,'Pomoćno T-2_Izvor sredstava_202'!AA68)</f>
        <v>4585871.73067428</v>
      </c>
      <c r="E21" s="3">
        <f>SUM('Pomoćno T-2_Izvor sredstava_202'!AF61,'Pomoćno T-2_Izvor sredstava_202'!AH61,'Pomoćno T-2_Izvor sredstava_202'!AI61,'Pomoćno T-2_Izvor sredstava_202'!AF68,'Pomoćno T-2_Izvor sredstava_202'!AH68,'Pomoćno T-2_Izvor sredstava_202'!AI68)</f>
        <v>2243200.17505973</v>
      </c>
      <c r="F21" s="3">
        <f>SUM('Pomoćno T-2_Izvor sredstava_202'!AN61,'Pomoćno T-2_Izvor sredstava_202'!AP61,'Pomoćno T-2_Izvor sredstava_202'!AQ61,'Pomoćno T-2_Izvor sredstava_202'!AN68,'Pomoćno T-2_Izvor sredstava_202'!AP68,'Pomoćno T-2_Izvor sredstava_202'!AQ68)</f>
        <v>1579542.09170427</v>
      </c>
      <c r="G21" s="3">
        <f>SUM('Pomoćno T-2_Izvor sredstava_202'!AV61,'Pomoćno T-2_Izvor sredstava_202'!AX61,'Pomoćno T-2_Izvor sredstava_202'!AY61,'Pomoćno T-2_Izvor sredstava_202'!AV68,'Pomoćno T-2_Izvor sredstava_202'!AX68,'Pomoćno T-2_Izvor sredstava_202'!AY68)</f>
        <v>1128218.74170427</v>
      </c>
      <c r="H21" s="3">
        <f t="shared" si="5"/>
        <v>22400345.4256305</v>
      </c>
      <c r="I21" s="1"/>
      <c r="J21" s="1"/>
    </row>
    <row r="22" customHeight="1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customHeight="1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ht="13.2" spans="1:10">
      <c r="A24" s="2" t="s">
        <v>420</v>
      </c>
      <c r="B24" s="3">
        <f>'Pomoćno T-2_Izvor sredstava_202'!L71</f>
        <v>0</v>
      </c>
      <c r="C24" s="3">
        <f>'Pomoćno T-2_Izvor sredstava_202'!T71</f>
        <v>265463.233342182</v>
      </c>
      <c r="D24" s="3">
        <f>'Pomoćno T-2_Izvor sredstava_202'!AB71</f>
        <v>331829.041677728</v>
      </c>
      <c r="E24" s="3">
        <f>'Pomoćno T-2_Izvor sredstava_202'!AJ71</f>
        <v>3169989.40801699</v>
      </c>
      <c r="F24" s="3">
        <f>'Pomoćno T-2_Izvor sredstava_202'!AR71</f>
        <v>1027695.77416777</v>
      </c>
      <c r="G24" s="3">
        <f>'Pomoćno T-2_Izvor sredstava_202'!AZ71</f>
        <v>962304.22086541</v>
      </c>
      <c r="H24" s="3">
        <f>'Pomoćno T-2_Izvor sredstava_202'!BA71</f>
        <v>5757281.67807008</v>
      </c>
      <c r="I24" s="1"/>
      <c r="J24" s="1"/>
    </row>
    <row r="25" ht="13.2" spans="1:10">
      <c r="A25" s="2" t="s">
        <v>421</v>
      </c>
      <c r="B25" s="3">
        <f>'Pomoćno T-2_Izvor sredstava_202'!L80</f>
        <v>0</v>
      </c>
      <c r="C25" s="3">
        <f>'Pomoćno T-2_Izvor sredstava_202'!T80</f>
        <v>0</v>
      </c>
      <c r="D25" s="3">
        <f>'Pomoćno T-2_Izvor sredstava_202'!AB80</f>
        <v>453499.690292894</v>
      </c>
      <c r="E25" s="3">
        <f>'Pomoćno T-2_Izvor sredstava_202'!AJ80</f>
        <v>0</v>
      </c>
      <c r="F25" s="3">
        <f>'Pomoćno T-2_Izvor sredstava_202'!AR80</f>
        <v>29643.394389877</v>
      </c>
      <c r="G25" s="3">
        <f>'Pomoćno T-2_Izvor sredstava_202'!AZ80</f>
        <v>0</v>
      </c>
      <c r="H25" s="3">
        <f>'Pomoćno T-2_Izvor sredstava_202'!BA80</f>
        <v>483143.084682771</v>
      </c>
      <c r="I25" s="1"/>
      <c r="J25" s="1"/>
    </row>
    <row r="26" ht="13.2" spans="1:10">
      <c r="A26" s="2" t="s">
        <v>422</v>
      </c>
      <c r="B26" s="3">
        <f>'Pomoćno T-2_Izvor sredstava_202'!L85</f>
        <v>0</v>
      </c>
      <c r="C26" s="3">
        <f>'Pomoćno T-2_Izvor sredstava_202'!T85</f>
        <v>1422849.74780993</v>
      </c>
      <c r="D26" s="3">
        <f>'Pomoćno T-2_Izvor sredstava_202'!AB85</f>
        <v>1327316.16671091</v>
      </c>
      <c r="E26" s="3">
        <f>'Pomoćno T-2_Izvor sredstava_202'!AJ85</f>
        <v>1990974.25006637</v>
      </c>
      <c r="F26" s="3">
        <f>'Pomoćno T-2_Izvor sredstava_202'!AR85</f>
        <v>3318290.41677728</v>
      </c>
      <c r="G26" s="3">
        <f>'Pomoćno T-2_Izvor sredstava_202'!AZ85</f>
        <v>0</v>
      </c>
      <c r="H26" s="3">
        <f>'Pomoćno T-2_Izvor sredstava_202'!BA85</f>
        <v>8059430.58136448</v>
      </c>
      <c r="I26" s="1"/>
      <c r="J26" s="1"/>
    </row>
    <row r="27" ht="13.2" spans="1:10">
      <c r="A27" s="2" t="s">
        <v>413</v>
      </c>
      <c r="B27" s="3">
        <f t="shared" ref="B27:H27" si="6">SUM(B24:B26)</f>
        <v>0</v>
      </c>
      <c r="C27" s="3">
        <f t="shared" si="6"/>
        <v>1688312.98115211</v>
      </c>
      <c r="D27" s="3">
        <f t="shared" si="6"/>
        <v>2112644.89868153</v>
      </c>
      <c r="E27" s="3">
        <f t="shared" si="6"/>
        <v>5160963.65808336</v>
      </c>
      <c r="F27" s="3">
        <f t="shared" si="6"/>
        <v>4375629.58533493</v>
      </c>
      <c r="G27" s="3">
        <f t="shared" si="6"/>
        <v>962304.22086541</v>
      </c>
      <c r="H27" s="3">
        <f t="shared" si="6"/>
        <v>14299855.3441173</v>
      </c>
      <c r="I27" s="1"/>
      <c r="J27" s="1"/>
    </row>
    <row r="28" ht="13.2" spans="1:10">
      <c r="A28" s="2" t="s">
        <v>414</v>
      </c>
      <c r="B28" s="3">
        <f>SUM('Pomoćno T-2_Izvor sredstava_202'!E71:G71,'Pomoćno T-2_Izvor sredstava_202'!E80:G80,'Pomoćno T-2_Izvor sredstava_202'!E85:G85)</f>
        <v>0</v>
      </c>
      <c r="C28" s="3">
        <f>SUM('Pomoćno T-2_Izvor sredstava_202'!M71:O71,'Pomoćno T-2_Izvor sredstava_202'!M80:O80,'Pomoćno T-2_Izvor sredstava_202'!M85:O85)</f>
        <v>66365.8083355455</v>
      </c>
      <c r="D28" s="3">
        <f>SUM('Pomoćno T-2_Izvor sredstava_202'!U71:W71,'Pomoćno T-2_Izvor sredstava_202'!U80:W80,'Pomoćno T-2_Izvor sredstava_202'!U85:W85)</f>
        <v>66365.8083355455</v>
      </c>
      <c r="E28" s="3">
        <f>SUM('Pomoćno T-2_Izvor sredstava_202'!AC71:AE71,'Pomoćno T-2_Izvor sredstava_202'!AC80:AE80,'Pomoćno T-2_Izvor sredstava_202'!AC85:AE85)</f>
        <v>690204.406689674</v>
      </c>
      <c r="F28" s="3">
        <f>SUM('Pomoćno T-2_Izvor sredstava_202'!AK71:AM71,'Pomoćno T-2_Izvor sredstava_202'!AK80:AM80,'Pomoćno T-2_Izvor sredstava_202'!AK85:AM85)</f>
        <v>228740.819396514</v>
      </c>
      <c r="G28" s="3">
        <f>SUM('Pomoćno T-2_Izvor sredstava_202'!AS71:AU71,'Pomoćno T-2_Izvor sredstava_202'!AS80:AU80,'Pomoćno T-2_Izvor sredstava_202'!AS85:AU85)</f>
        <v>0</v>
      </c>
      <c r="H28" s="3">
        <f t="shared" ref="H28:H29" si="7">SUM(B28:G28)</f>
        <v>1051676.84275728</v>
      </c>
      <c r="I28" s="1"/>
      <c r="J28" s="1"/>
    </row>
    <row r="29" ht="13.2" spans="1:10">
      <c r="A29" s="2" t="s">
        <v>415</v>
      </c>
      <c r="B29" s="3">
        <f>SUM('Pomoćno T-2_Izvor sredstava_202'!H71,'Pomoćno T-2_Izvor sredstava_202'!J71,'Pomoćno T-2_Izvor sredstava_202'!K71,'Pomoćno T-2_Izvor sredstava_202'!H80,'Pomoćno T-2_Izvor sredstava_202'!J80,'Pomoćno T-2_Izvor sredstava_202'!K80,'Pomoćno T-2_Izvor sredstava_202'!H85,'Pomoćno T-2_Izvor sredstava_202'!J85,'Pomoćno T-2_Izvor sredstava_202'!K85)</f>
        <v>0</v>
      </c>
      <c r="C29" s="3">
        <f>SUM('Pomoćno T-2_Izvor sredstava_202'!P71,'Pomoćno T-2_Izvor sredstava_202'!R71,'Pomoćno T-2_Izvor sredstava_202'!S71,'Pomoćno T-2_Izvor sredstava_202'!P80,'Pomoćno T-2_Izvor sredstava_202'!R80,'Pomoćno T-2_Izvor sredstava_202'!S80,'Pomoćno T-2_Izvor sredstava_202'!P85,'Pomoćno T-2_Izvor sredstava_202'!R85,'Pomoćno T-2_Izvor sredstava_202'!S85)</f>
        <v>1621947.17281657</v>
      </c>
      <c r="D29" s="3">
        <f>SUM('Pomoćno T-2_Izvor sredstava_202'!X71,'Pomoćno T-2_Izvor sredstava_202'!Z71,'Pomoćno T-2_Izvor sredstava_202'!AA71,'Pomoćno T-2_Izvor sredstava_202'!X80,'Pomoćno T-2_Izvor sredstava_202'!Z80,'Pomoćno T-2_Izvor sredstava_202'!AA80,'Pomoćno T-2_Izvor sredstava_202'!X85,'Pomoćno T-2_Izvor sredstava_202'!Z85,'Pomoćno T-2_Izvor sredstava_202'!AA85)</f>
        <v>2046279.09034599</v>
      </c>
      <c r="E29" s="3">
        <f>SUM('Pomoćno T-2_Izvor sredstava_202'!AF71,'Pomoćno T-2_Izvor sredstava_202'!AH71,'Pomoćno T-2_Izvor sredstava_202'!AI71,'Pomoćno T-2_Izvor sredstava_202'!AF80,'Pomoćno T-2_Izvor sredstava_202'!AH80,'Pomoćno T-2_Izvor sredstava_202'!AI80,'Pomoćno T-2_Izvor sredstava_202'!AF85,'Pomoćno T-2_Izvor sredstava_202'!AH85,'Pomoćno T-2_Izvor sredstava_202'!AI85)</f>
        <v>4470759.25139368</v>
      </c>
      <c r="F29" s="3">
        <f>SUM('Pomoćno T-2_Izvor sredstava_202'!AN71,'Pomoćno T-2_Izvor sredstava_202'!AP71,'Pomoćno T-2_Izvor sredstava_202'!AQ71,'Pomoćno T-2_Izvor sredstava_202'!AN80,'Pomoćno T-2_Izvor sredstava_202'!AP80,'Pomoćno T-2_Izvor sredstava_202'!AQ80,'Pomoćno T-2_Izvor sredstava_202'!AN85,'Pomoćno T-2_Izvor sredstava_202'!AP85,'Pomoćno T-2_Izvor sredstava_202'!AQ85)</f>
        <v>4146888.76593841</v>
      </c>
      <c r="G29" s="3">
        <f>SUM('Pomoćno T-2_Izvor sredstava_202'!AV71,'Pomoćno T-2_Izvor sredstava_202'!AX71:AY71,'Pomoćno T-2_Izvor sredstava_202'!AV80,'Pomoćno T-2_Izvor sredstava_202'!AX80:AY80,'Pomoćno T-2_Izvor sredstava_202'!AV85,'Pomoćno T-2_Izvor sredstava_202'!AX85:AY85)</f>
        <v>962304.22086541</v>
      </c>
      <c r="H29" s="3">
        <f t="shared" si="7"/>
        <v>13248178.5013601</v>
      </c>
      <c r="I29" s="1"/>
      <c r="J29" s="1"/>
    </row>
    <row r="30" customHeight="1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customHeight="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customHeight="1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customHeight="1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customHeight="1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customHeight="1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customHeight="1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customHeight="1" spans="1:10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Shema strateškog okvira</vt:lpstr>
      <vt:lpstr>T-1_Akcijski plan_EUR</vt:lpstr>
      <vt:lpstr>T-2_Izvor sredstava_EUR</vt:lpstr>
      <vt:lpstr>T-3_Strateški projekti_EUR</vt:lpstr>
      <vt:lpstr>Pomoćno T-2_Izvor sredstava_202</vt:lpstr>
      <vt:lpstr>Poglavlje 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created xsi:type="dcterms:W3CDTF">2024-01-19T06:05:00Z</dcterms:created>
  <dcterms:modified xsi:type="dcterms:W3CDTF">2024-01-19T07:46:51Z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19D43AAB7650413DAE6960A95BE90C25_13</vt:lpwstr>
  </property>
  <property fmtid="{D5CDD505-2E9C-101B-9397-08002B2CF9AE}" pid="3" name="KSOProductBuildVer">
    <vt:lpwstr>1033-12.2.0.13431</vt:lpwstr>
  </property>
</Properties>
</file>